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1000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קונצרני'!$A$8:$T$629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קונצרני'!$B$6:$U$31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מזומנים!$B$6:$K$39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נאמנות'!$B$6:$O$31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  <definedName name="_xlnm.Print_Area" localSheetId="17">'לא סחיר - כתבי אופציה'!$A$1:$L$33</definedName>
  </definedNames>
  <calcPr calcId="145621"/>
</workbook>
</file>

<file path=xl/calcChain.xml><?xml version="1.0" encoding="utf-8"?>
<calcChain xmlns="http://schemas.openxmlformats.org/spreadsheetml/2006/main">
  <c r="J20" i="58" l="1"/>
  <c r="J12" i="58"/>
  <c r="P10" i="78" l="1"/>
  <c r="P104" i="78"/>
  <c r="P11" i="78"/>
  <c r="P12" i="78"/>
  <c r="C33" i="88"/>
  <c r="R13" i="61" l="1"/>
  <c r="O122" i="61" l="1"/>
  <c r="S122" i="61"/>
  <c r="O123" i="61"/>
  <c r="S123" i="61"/>
  <c r="Q167" i="61" l="1"/>
  <c r="Q12" i="61" s="1"/>
  <c r="Q11" i="61" s="1"/>
  <c r="S285" i="61" l="1"/>
  <c r="N226" i="62" l="1"/>
  <c r="N225" i="62"/>
  <c r="N224" i="62"/>
  <c r="N223" i="62"/>
  <c r="N222" i="62"/>
  <c r="N221" i="62"/>
  <c r="N220" i="62"/>
  <c r="N219" i="62"/>
  <c r="N218" i="62"/>
  <c r="N217" i="62"/>
  <c r="N216" i="62"/>
  <c r="N215" i="62"/>
  <c r="N214" i="62"/>
  <c r="N213" i="62"/>
  <c r="N212" i="62"/>
  <c r="N211" i="62"/>
  <c r="N210" i="62"/>
  <c r="N209" i="62"/>
  <c r="N208" i="62"/>
  <c r="N207" i="62"/>
  <c r="N206" i="62"/>
  <c r="N205" i="62"/>
  <c r="N204" i="62"/>
  <c r="N203" i="62"/>
  <c r="N202" i="62"/>
  <c r="N201" i="62"/>
  <c r="N200" i="62"/>
  <c r="N199" i="62"/>
  <c r="N198" i="62"/>
  <c r="N197" i="62"/>
  <c r="N196" i="62"/>
  <c r="N195" i="62"/>
  <c r="N194" i="62"/>
  <c r="N193" i="62"/>
  <c r="N192" i="62"/>
  <c r="N191" i="62"/>
  <c r="N190" i="62"/>
  <c r="N189" i="62"/>
  <c r="N188" i="62"/>
  <c r="N187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29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L158" i="62"/>
  <c r="N158" i="62" s="1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S197" i="61" l="1"/>
  <c r="S190" i="61"/>
  <c r="S135" i="61"/>
  <c r="S134" i="61"/>
  <c r="S133" i="61"/>
  <c r="S124" i="61"/>
  <c r="S108" i="61"/>
  <c r="S104" i="61"/>
  <c r="S103" i="61"/>
  <c r="S102" i="61"/>
  <c r="S77" i="61"/>
  <c r="S76" i="61"/>
  <c r="S75" i="61"/>
  <c r="S74" i="61"/>
  <c r="O134" i="61"/>
  <c r="O135" i="61"/>
  <c r="O197" i="61"/>
  <c r="O190" i="61"/>
  <c r="O133" i="61"/>
  <c r="O124" i="61" l="1"/>
  <c r="O108" i="61"/>
  <c r="O104" i="61"/>
  <c r="O103" i="61"/>
  <c r="O102" i="61"/>
  <c r="O77" i="61"/>
  <c r="O76" i="61"/>
  <c r="O75" i="61"/>
  <c r="O74" i="61"/>
  <c r="R167" i="61"/>
  <c r="R12" i="61" s="1"/>
  <c r="R266" i="61"/>
  <c r="R265" i="61" s="1"/>
  <c r="R11" i="61" l="1"/>
  <c r="T122" i="61" s="1"/>
  <c r="T315" i="61"/>
  <c r="T242" i="61"/>
  <c r="T218" i="61"/>
  <c r="T202" i="61"/>
  <c r="T170" i="61"/>
  <c r="T152" i="61"/>
  <c r="T139" i="61"/>
  <c r="T121" i="61"/>
  <c r="T103" i="61"/>
  <c r="T87" i="61"/>
  <c r="T70" i="61"/>
  <c r="T54" i="61"/>
  <c r="T38" i="61"/>
  <c r="T23" i="61"/>
  <c r="L130" i="62"/>
  <c r="N130" i="62" s="1"/>
  <c r="I49" i="63"/>
  <c r="K39" i="64"/>
  <c r="K37" i="64"/>
  <c r="T186" i="61" l="1"/>
  <c r="T278" i="61"/>
  <c r="T34" i="61"/>
  <c r="T66" i="61"/>
  <c r="T99" i="61"/>
  <c r="T135" i="61"/>
  <c r="T164" i="61"/>
  <c r="T198" i="61"/>
  <c r="T234" i="61"/>
  <c r="T307" i="61"/>
  <c r="T19" i="61"/>
  <c r="T50" i="61"/>
  <c r="T83" i="61"/>
  <c r="T115" i="61"/>
  <c r="T148" i="61"/>
  <c r="T182" i="61"/>
  <c r="T214" i="61"/>
  <c r="T267" i="61"/>
  <c r="T347" i="61"/>
  <c r="T11" i="61"/>
  <c r="T27" i="61"/>
  <c r="T42" i="61"/>
  <c r="T58" i="61"/>
  <c r="T74" i="61"/>
  <c r="T91" i="61"/>
  <c r="T107" i="61"/>
  <c r="T127" i="61"/>
  <c r="T143" i="61"/>
  <c r="T156" i="61"/>
  <c r="T174" i="61"/>
  <c r="T191" i="61"/>
  <c r="T206" i="61"/>
  <c r="T222" i="61"/>
  <c r="T250" i="61"/>
  <c r="T293" i="61"/>
  <c r="T323" i="61"/>
  <c r="T15" i="61"/>
  <c r="T165" i="61"/>
  <c r="T46" i="61"/>
  <c r="T62" i="61"/>
  <c r="T78" i="61"/>
  <c r="T95" i="61"/>
  <c r="T111" i="61"/>
  <c r="T131" i="61"/>
  <c r="T119" i="61"/>
  <c r="T160" i="61"/>
  <c r="T178" i="61"/>
  <c r="T195" i="61"/>
  <c r="T210" i="61"/>
  <c r="T226" i="61"/>
  <c r="T259" i="61"/>
  <c r="T281" i="61"/>
  <c r="T338" i="61"/>
  <c r="T329" i="61"/>
  <c r="T16" i="61"/>
  <c r="T24" i="61"/>
  <c r="T31" i="61"/>
  <c r="T39" i="61"/>
  <c r="T47" i="61"/>
  <c r="T55" i="61"/>
  <c r="T63" i="61"/>
  <c r="T71" i="61"/>
  <c r="T79" i="61"/>
  <c r="T88" i="61"/>
  <c r="T96" i="61"/>
  <c r="T104" i="61"/>
  <c r="T112" i="61"/>
  <c r="T126" i="61"/>
  <c r="T134" i="61"/>
  <c r="T142" i="61"/>
  <c r="T147" i="61"/>
  <c r="T155" i="61"/>
  <c r="T163" i="61"/>
  <c r="T173" i="61"/>
  <c r="T181" i="61"/>
  <c r="T190" i="61"/>
  <c r="T197" i="61"/>
  <c r="T205" i="61"/>
  <c r="T213" i="61"/>
  <c r="T221" i="61"/>
  <c r="T229" i="61"/>
  <c r="T237" i="61"/>
  <c r="T245" i="61"/>
  <c r="T253" i="61"/>
  <c r="T262" i="61"/>
  <c r="T271" i="61"/>
  <c r="T284" i="61"/>
  <c r="T288" i="61"/>
  <c r="T302" i="61"/>
  <c r="T310" i="61"/>
  <c r="T318" i="61"/>
  <c r="T336" i="61"/>
  <c r="T332" i="61"/>
  <c r="T342" i="61"/>
  <c r="T282" i="61"/>
  <c r="T230" i="61"/>
  <c r="T238" i="61"/>
  <c r="T246" i="61"/>
  <c r="T270" i="61"/>
  <c r="T263" i="61"/>
  <c r="T272" i="61"/>
  <c r="T286" i="61"/>
  <c r="T296" i="61"/>
  <c r="T303" i="61"/>
  <c r="T311" i="61"/>
  <c r="T319" i="61"/>
  <c r="T325" i="61"/>
  <c r="T333" i="61"/>
  <c r="T343" i="61"/>
  <c r="T349" i="61"/>
  <c r="T12" i="61"/>
  <c r="T20" i="61"/>
  <c r="T28" i="61"/>
  <c r="T35" i="61"/>
  <c r="T43" i="61"/>
  <c r="T51" i="61"/>
  <c r="T59" i="61"/>
  <c r="T67" i="61"/>
  <c r="T75" i="61"/>
  <c r="T84" i="61"/>
  <c r="T92" i="61"/>
  <c r="T100" i="61"/>
  <c r="T108" i="61"/>
  <c r="T116" i="61"/>
  <c r="T130" i="61"/>
  <c r="T138" i="61"/>
  <c r="T146" i="61"/>
  <c r="T151" i="61"/>
  <c r="T159" i="61"/>
  <c r="T169" i="61"/>
  <c r="T177" i="61"/>
  <c r="T185" i="61"/>
  <c r="T194" i="61"/>
  <c r="T201" i="61"/>
  <c r="T209" i="61"/>
  <c r="T217" i="61"/>
  <c r="T225" i="61"/>
  <c r="T233" i="61"/>
  <c r="T241" i="61"/>
  <c r="T249" i="61"/>
  <c r="T258" i="61"/>
  <c r="T266" i="61"/>
  <c r="T276" i="61"/>
  <c r="T292" i="61"/>
  <c r="T299" i="61"/>
  <c r="T306" i="61"/>
  <c r="T314" i="61"/>
  <c r="T322" i="61"/>
  <c r="T328" i="61"/>
  <c r="T337" i="61"/>
  <c r="T346" i="61"/>
  <c r="T285" i="61"/>
  <c r="C15" i="88"/>
  <c r="T123" i="61"/>
  <c r="T13" i="61"/>
  <c r="T17" i="61"/>
  <c r="T21" i="61"/>
  <c r="T25" i="61"/>
  <c r="T29" i="61"/>
  <c r="T32" i="61"/>
  <c r="T36" i="61"/>
  <c r="T40" i="61"/>
  <c r="T44" i="61"/>
  <c r="T48" i="61"/>
  <c r="T52" i="61"/>
  <c r="T56" i="61"/>
  <c r="T60" i="61"/>
  <c r="T64" i="61"/>
  <c r="T68" i="61"/>
  <c r="T72" i="61"/>
  <c r="T76" i="61"/>
  <c r="T81" i="61"/>
  <c r="T85" i="61"/>
  <c r="T89" i="61"/>
  <c r="T93" i="61"/>
  <c r="T97" i="61"/>
  <c r="T101" i="61"/>
  <c r="T105" i="61"/>
  <c r="T109" i="61"/>
  <c r="T113" i="61"/>
  <c r="T117" i="61"/>
  <c r="T124" i="61"/>
  <c r="T128" i="61"/>
  <c r="T132" i="61"/>
  <c r="T136" i="61"/>
  <c r="T140" i="61"/>
  <c r="T144" i="61"/>
  <c r="T80" i="61"/>
  <c r="T149" i="61"/>
  <c r="T153" i="61"/>
  <c r="T157" i="61"/>
  <c r="T161" i="61"/>
  <c r="T167" i="61"/>
  <c r="T171" i="61"/>
  <c r="T175" i="61"/>
  <c r="T179" i="61"/>
  <c r="T183" i="61"/>
  <c r="T188" i="61"/>
  <c r="T192" i="61"/>
  <c r="T196" i="61"/>
  <c r="T199" i="61"/>
  <c r="T203" i="61"/>
  <c r="T207" i="61"/>
  <c r="T211" i="61"/>
  <c r="T215" i="61"/>
  <c r="T219" i="61"/>
  <c r="T223" i="61"/>
  <c r="T227" i="61"/>
  <c r="T231" i="61"/>
  <c r="T235" i="61"/>
  <c r="T239" i="61"/>
  <c r="T243" i="61"/>
  <c r="T247" i="61"/>
  <c r="T251" i="61"/>
  <c r="T254" i="61"/>
  <c r="T260" i="61"/>
  <c r="T257" i="61"/>
  <c r="T268" i="61"/>
  <c r="T274" i="61"/>
  <c r="T280" i="61"/>
  <c r="T287" i="61"/>
  <c r="T294" i="61"/>
  <c r="T297" i="61"/>
  <c r="T300" i="61"/>
  <c r="T304" i="61"/>
  <c r="T308" i="61"/>
  <c r="T312" i="61"/>
  <c r="T316" i="61"/>
  <c r="T320" i="61"/>
  <c r="T340" i="61"/>
  <c r="T326" i="61"/>
  <c r="T330" i="61"/>
  <c r="T334" i="61"/>
  <c r="T339" i="61"/>
  <c r="T344" i="61"/>
  <c r="T348" i="61"/>
  <c r="T279" i="61"/>
  <c r="T14" i="61"/>
  <c r="T18" i="61"/>
  <c r="T22" i="61"/>
  <c r="T26" i="61"/>
  <c r="T30" i="61"/>
  <c r="T33" i="61"/>
  <c r="T37" i="61"/>
  <c r="T41" i="61"/>
  <c r="T45" i="61"/>
  <c r="T49" i="61"/>
  <c r="T53" i="61"/>
  <c r="T57" i="61"/>
  <c r="T61" i="61"/>
  <c r="T65" i="61"/>
  <c r="T69" i="61"/>
  <c r="T73" i="61"/>
  <c r="T77" i="61"/>
  <c r="T82" i="61"/>
  <c r="T86" i="61"/>
  <c r="T90" i="61"/>
  <c r="T94" i="61"/>
  <c r="T98" i="61"/>
  <c r="T102" i="61"/>
  <c r="T106" i="61"/>
  <c r="T110" i="61"/>
  <c r="T114" i="61"/>
  <c r="T118" i="61"/>
  <c r="T125" i="61"/>
  <c r="T129" i="61"/>
  <c r="T133" i="61"/>
  <c r="T137" i="61"/>
  <c r="T141" i="61"/>
  <c r="T145" i="61"/>
  <c r="T120" i="61"/>
  <c r="T150" i="61"/>
  <c r="T154" i="61"/>
  <c r="T158" i="61"/>
  <c r="T162" i="61"/>
  <c r="T168" i="61"/>
  <c r="T172" i="61"/>
  <c r="T176" i="61"/>
  <c r="T180" i="61"/>
  <c r="T184" i="61"/>
  <c r="T189" i="61"/>
  <c r="T193" i="61"/>
  <c r="T187" i="61"/>
  <c r="T200" i="61"/>
  <c r="T204" i="61"/>
  <c r="T208" i="61"/>
  <c r="T212" i="61"/>
  <c r="T216" i="61"/>
  <c r="T220" i="61"/>
  <c r="T224" i="61"/>
  <c r="T228" i="61"/>
  <c r="T232" i="61"/>
  <c r="T236" i="61"/>
  <c r="T240" i="61"/>
  <c r="T244" i="61"/>
  <c r="T248" i="61"/>
  <c r="T252" i="61"/>
  <c r="T255" i="61"/>
  <c r="T261" i="61"/>
  <c r="T265" i="61"/>
  <c r="T269" i="61"/>
  <c r="T275" i="61"/>
  <c r="T283" i="61"/>
  <c r="T291" i="61"/>
  <c r="T295" i="61"/>
  <c r="T298" i="61"/>
  <c r="T301" i="61"/>
  <c r="T305" i="61"/>
  <c r="T309" i="61"/>
  <c r="T313" i="61"/>
  <c r="T317" i="61"/>
  <c r="T321" i="61"/>
  <c r="T324" i="61"/>
  <c r="T327" i="61"/>
  <c r="T331" i="61"/>
  <c r="T335" i="61"/>
  <c r="T341" i="61"/>
  <c r="T345" i="61"/>
  <c r="T277" i="61"/>
  <c r="T290" i="61"/>
  <c r="T289" i="61"/>
  <c r="J11" i="58"/>
  <c r="J10" i="58" l="1"/>
  <c r="K47" i="58" l="1"/>
  <c r="K42" i="58"/>
  <c r="K38" i="58"/>
  <c r="K34" i="58"/>
  <c r="K30" i="58"/>
  <c r="K26" i="58"/>
  <c r="K22" i="58"/>
  <c r="K18" i="58"/>
  <c r="K14" i="58"/>
  <c r="K10" i="58"/>
  <c r="K46" i="58"/>
  <c r="K41" i="58"/>
  <c r="K37" i="58"/>
  <c r="K33" i="58"/>
  <c r="K29" i="58"/>
  <c r="K25" i="58"/>
  <c r="K21" i="58"/>
  <c r="K17" i="58"/>
  <c r="K13" i="58"/>
  <c r="K45" i="58"/>
  <c r="K40" i="58"/>
  <c r="K36" i="58"/>
  <c r="K32" i="58"/>
  <c r="K28" i="58"/>
  <c r="K24" i="58"/>
  <c r="K44" i="58"/>
  <c r="K16" i="58"/>
  <c r="K12" i="58"/>
  <c r="K43" i="58"/>
  <c r="K39" i="58"/>
  <c r="K35" i="58"/>
  <c r="K31" i="58"/>
  <c r="K27" i="58"/>
  <c r="K23" i="58"/>
  <c r="K15" i="58"/>
  <c r="K20" i="58"/>
  <c r="K11" i="58"/>
  <c r="C43" i="88" l="1"/>
  <c r="C23" i="88" l="1"/>
  <c r="C11" i="88"/>
  <c r="C12" i="88"/>
  <c r="C10" i="88" l="1"/>
  <c r="C42" i="88" s="1"/>
  <c r="O88" i="62" s="1"/>
  <c r="U109" i="61"/>
  <c r="U183" i="61"/>
  <c r="U318" i="61"/>
  <c r="R95" i="78"/>
  <c r="R98" i="78"/>
  <c r="R157" i="78"/>
  <c r="R76" i="78"/>
  <c r="U278" i="61" l="1"/>
  <c r="U164" i="61"/>
  <c r="R93" i="78"/>
  <c r="R42" i="78"/>
  <c r="U331" i="61"/>
  <c r="U310" i="61"/>
  <c r="R53" i="78"/>
  <c r="U247" i="61"/>
  <c r="U224" i="61"/>
  <c r="U312" i="61"/>
  <c r="D16" i="88"/>
  <c r="R11" i="78"/>
  <c r="R92" i="78"/>
  <c r="R142" i="78"/>
  <c r="R115" i="78"/>
  <c r="R89" i="78"/>
  <c r="R31" i="78"/>
  <c r="R112" i="78"/>
  <c r="U60" i="61"/>
  <c r="U250" i="61"/>
  <c r="U245" i="61"/>
  <c r="U261" i="61"/>
  <c r="U322" i="61"/>
  <c r="U78" i="61"/>
  <c r="U138" i="61"/>
  <c r="U96" i="61"/>
  <c r="U173" i="61"/>
  <c r="U45" i="61"/>
  <c r="D20" i="88"/>
  <c r="R28" i="78"/>
  <c r="R125" i="78"/>
  <c r="R34" i="78"/>
  <c r="R131" i="78"/>
  <c r="R146" i="78"/>
  <c r="R47" i="78"/>
  <c r="R128" i="78"/>
  <c r="U335" i="61"/>
  <c r="U186" i="61"/>
  <c r="U181" i="61"/>
  <c r="U83" i="61"/>
  <c r="U70" i="61"/>
  <c r="U223" i="61"/>
  <c r="U227" i="61"/>
  <c r="U208" i="61"/>
  <c r="U43" i="61"/>
  <c r="N32" i="63"/>
  <c r="D37" i="88"/>
  <c r="R60" i="78"/>
  <c r="R141" i="78"/>
  <c r="R66" i="78"/>
  <c r="R12" i="78"/>
  <c r="R17" i="78"/>
  <c r="R63" i="78"/>
  <c r="R160" i="78"/>
  <c r="U103" i="61"/>
  <c r="U105" i="61"/>
  <c r="U51" i="61"/>
  <c r="U280" i="61"/>
  <c r="U263" i="61"/>
  <c r="U33" i="61"/>
  <c r="U285" i="61"/>
  <c r="U226" i="61"/>
  <c r="U91" i="61"/>
  <c r="O60" i="62"/>
  <c r="D11" i="88"/>
  <c r="R49" i="78"/>
  <c r="R44" i="78"/>
  <c r="R109" i="78"/>
  <c r="R57" i="78"/>
  <c r="R82" i="78"/>
  <c r="R147" i="78"/>
  <c r="R118" i="78"/>
  <c r="R14" i="78"/>
  <c r="R79" i="78"/>
  <c r="R144" i="78"/>
  <c r="U201" i="61"/>
  <c r="U343" i="61"/>
  <c r="U40" i="61"/>
  <c r="U116" i="61"/>
  <c r="U162" i="61"/>
  <c r="U53" i="61"/>
  <c r="U209" i="61"/>
  <c r="U161" i="61"/>
  <c r="U184" i="61"/>
  <c r="U314" i="61"/>
  <c r="U97" i="61"/>
  <c r="U252" i="61"/>
  <c r="K112" i="76"/>
  <c r="K91" i="76"/>
  <c r="K20" i="76"/>
  <c r="R31" i="59"/>
  <c r="K125" i="76"/>
  <c r="K130" i="76"/>
  <c r="O64" i="62"/>
  <c r="K30" i="76"/>
  <c r="O36" i="62"/>
  <c r="O214" i="62"/>
  <c r="D17" i="88"/>
  <c r="R16" i="78"/>
  <c r="R15" i="78"/>
  <c r="R64" i="78"/>
  <c r="R96" i="78"/>
  <c r="R129" i="78"/>
  <c r="K11" i="81"/>
  <c r="R46" i="78"/>
  <c r="R86" i="78"/>
  <c r="R119" i="78"/>
  <c r="R151" i="78"/>
  <c r="R61" i="78"/>
  <c r="R154" i="78"/>
  <c r="R50" i="78"/>
  <c r="R18" i="78"/>
  <c r="R67" i="78"/>
  <c r="R99" i="78"/>
  <c r="R132" i="78"/>
  <c r="L10" i="58"/>
  <c r="U337" i="61"/>
  <c r="L20" i="58"/>
  <c r="U311" i="61"/>
  <c r="U89" i="61"/>
  <c r="U302" i="61"/>
  <c r="U100" i="61"/>
  <c r="U317" i="61"/>
  <c r="U120" i="61"/>
  <c r="U167" i="61"/>
  <c r="U249" i="61"/>
  <c r="U159" i="61"/>
  <c r="U193" i="61"/>
  <c r="U80" i="61"/>
  <c r="U76" i="61"/>
  <c r="U150" i="61"/>
  <c r="U135" i="61"/>
  <c r="U79" i="61"/>
  <c r="U81" i="61"/>
  <c r="U28" i="61"/>
  <c r="U74" i="61"/>
  <c r="U14" i="61"/>
  <c r="L44" i="58"/>
  <c r="L11" i="74"/>
  <c r="O102" i="62"/>
  <c r="D23" i="88"/>
  <c r="R29" i="78"/>
  <c r="R73" i="78"/>
  <c r="R122" i="78"/>
  <c r="R19" i="78"/>
  <c r="R36" i="78"/>
  <c r="R52" i="78"/>
  <c r="R68" i="78"/>
  <c r="R84" i="78"/>
  <c r="R100" i="78"/>
  <c r="R117" i="78"/>
  <c r="R133" i="78"/>
  <c r="R149" i="78"/>
  <c r="R25" i="78"/>
  <c r="R108" i="78"/>
  <c r="R158" i="78"/>
  <c r="R58" i="78"/>
  <c r="R74" i="78"/>
  <c r="R90" i="78"/>
  <c r="R105" i="78"/>
  <c r="R123" i="78"/>
  <c r="R139" i="78"/>
  <c r="R155" i="78"/>
  <c r="R33" i="78"/>
  <c r="R69" i="78"/>
  <c r="R110" i="78"/>
  <c r="R134" i="78"/>
  <c r="K12" i="81"/>
  <c r="R30" i="78"/>
  <c r="R54" i="78"/>
  <c r="R22" i="78"/>
  <c r="R39" i="78"/>
  <c r="R55" i="78"/>
  <c r="R71" i="78"/>
  <c r="R87" i="78"/>
  <c r="R104" i="78"/>
  <c r="R120" i="78"/>
  <c r="R136" i="78"/>
  <c r="R152" i="78"/>
  <c r="L11" i="58"/>
  <c r="U156" i="61"/>
  <c r="U292" i="61"/>
  <c r="U88" i="61"/>
  <c r="U232" i="61"/>
  <c r="U294" i="61"/>
  <c r="U140" i="61"/>
  <c r="U296" i="61"/>
  <c r="U218" i="61"/>
  <c r="U152" i="61"/>
  <c r="U72" i="61"/>
  <c r="U290" i="61"/>
  <c r="U284" i="61"/>
  <c r="U213" i="61"/>
  <c r="U147" i="61"/>
  <c r="U84" i="61"/>
  <c r="U20" i="61"/>
  <c r="U301" i="61"/>
  <c r="U212" i="61"/>
  <c r="U133" i="61"/>
  <c r="U34" i="61"/>
  <c r="U211" i="61"/>
  <c r="U118" i="61"/>
  <c r="U238" i="61"/>
  <c r="U289" i="61"/>
  <c r="U171" i="61"/>
  <c r="U36" i="61"/>
  <c r="U31" i="61"/>
  <c r="U145" i="61"/>
  <c r="U15" i="61"/>
  <c r="U268" i="61"/>
  <c r="U98" i="61"/>
  <c r="U270" i="61"/>
  <c r="U306" i="61"/>
  <c r="U321" i="61"/>
  <c r="U54" i="61"/>
  <c r="U90" i="61"/>
  <c r="U246" i="61"/>
  <c r="U68" i="61"/>
  <c r="U194" i="61"/>
  <c r="U345" i="61"/>
  <c r="U303" i="61"/>
  <c r="U160" i="61"/>
  <c r="U32" i="61"/>
  <c r="U237" i="61"/>
  <c r="U108" i="61"/>
  <c r="U324" i="61"/>
  <c r="U189" i="61"/>
  <c r="U11" i="61"/>
  <c r="U175" i="61"/>
  <c r="O56" i="62"/>
  <c r="O39" i="62"/>
  <c r="O138" i="62"/>
  <c r="S20" i="71"/>
  <c r="N19" i="63"/>
  <c r="K60" i="76"/>
  <c r="O16" i="64"/>
  <c r="K25" i="76"/>
  <c r="O20" i="64"/>
  <c r="K17" i="76"/>
  <c r="K123" i="76"/>
  <c r="R45" i="59"/>
  <c r="U123" i="61"/>
  <c r="D29" i="88"/>
  <c r="R58" i="59"/>
  <c r="R47" i="59"/>
  <c r="R30" i="59"/>
  <c r="R13" i="59"/>
  <c r="L31" i="58"/>
  <c r="L14" i="58"/>
  <c r="O215" i="62"/>
  <c r="O197" i="62"/>
  <c r="O181" i="62"/>
  <c r="O165" i="62"/>
  <c r="O148" i="62"/>
  <c r="O133" i="62"/>
  <c r="O116" i="62"/>
  <c r="O100" i="62"/>
  <c r="O83" i="62"/>
  <c r="O67" i="62"/>
  <c r="O51" i="62"/>
  <c r="O34" i="62"/>
  <c r="O18" i="62"/>
  <c r="N75" i="63"/>
  <c r="N59" i="63"/>
  <c r="N43" i="63"/>
  <c r="N27" i="63"/>
  <c r="O37" i="64"/>
  <c r="R55" i="59"/>
  <c r="R37" i="59"/>
  <c r="R20" i="59"/>
  <c r="L42" i="58"/>
  <c r="L26" i="58"/>
  <c r="O226" i="62"/>
  <c r="O210" i="62"/>
  <c r="O192" i="62"/>
  <c r="O176" i="62"/>
  <c r="O160" i="62"/>
  <c r="O144" i="62"/>
  <c r="O127" i="62"/>
  <c r="O111" i="62"/>
  <c r="O95" i="62"/>
  <c r="O78" i="62"/>
  <c r="O62" i="62"/>
  <c r="O46" i="62"/>
  <c r="O29" i="62"/>
  <c r="O13" i="62"/>
  <c r="N74" i="63"/>
  <c r="N58" i="63"/>
  <c r="U267" i="61"/>
  <c r="R41" i="59"/>
  <c r="R23" i="59"/>
  <c r="L46" i="58"/>
  <c r="L29" i="58"/>
  <c r="L12" i="58"/>
  <c r="O213" i="62"/>
  <c r="O195" i="62"/>
  <c r="O179" i="62"/>
  <c r="O163" i="62"/>
  <c r="O147" i="62"/>
  <c r="O131" i="62"/>
  <c r="O114" i="62"/>
  <c r="O98" i="62"/>
  <c r="O81" i="62"/>
  <c r="O65" i="62"/>
  <c r="O49" i="62"/>
  <c r="O32" i="62"/>
  <c r="O16" i="62"/>
  <c r="N77" i="63"/>
  <c r="N61" i="63"/>
  <c r="N45" i="63"/>
  <c r="L15" i="58"/>
  <c r="O166" i="62"/>
  <c r="O101" i="62"/>
  <c r="O35" i="62"/>
  <c r="N52" i="63"/>
  <c r="N25" i="63"/>
  <c r="O35" i="64"/>
  <c r="L13" i="65"/>
  <c r="L13" i="66"/>
  <c r="S18" i="71"/>
  <c r="K136" i="76"/>
  <c r="K119" i="76"/>
  <c r="K103" i="76"/>
  <c r="U122" i="61"/>
  <c r="D33" i="88"/>
  <c r="R53" i="59"/>
  <c r="R43" i="59"/>
  <c r="R25" i="59"/>
  <c r="L43" i="58"/>
  <c r="L27" i="58"/>
  <c r="O205" i="62"/>
  <c r="O211" i="62"/>
  <c r="O193" i="62"/>
  <c r="O177" i="62"/>
  <c r="O161" i="62"/>
  <c r="O145" i="62"/>
  <c r="O129" i="62"/>
  <c r="O112" i="62"/>
  <c r="O96" i="62"/>
  <c r="O79" i="62"/>
  <c r="O63" i="62"/>
  <c r="O47" i="62"/>
  <c r="O30" i="62"/>
  <c r="O14" i="62"/>
  <c r="N71" i="63"/>
  <c r="N55" i="63"/>
  <c r="N39" i="63"/>
  <c r="N21" i="63"/>
  <c r="O32" i="64"/>
  <c r="R50" i="59"/>
  <c r="R33" i="59"/>
  <c r="R16" i="59"/>
  <c r="L38" i="58"/>
  <c r="L22" i="58"/>
  <c r="O222" i="62"/>
  <c r="O204" i="62"/>
  <c r="O188" i="62"/>
  <c r="O172" i="62"/>
  <c r="O155" i="62"/>
  <c r="O140" i="62"/>
  <c r="O123" i="62"/>
  <c r="O107" i="62"/>
  <c r="O91" i="62"/>
  <c r="O74" i="62"/>
  <c r="O58" i="62"/>
  <c r="O41" i="62"/>
  <c r="O25" i="62"/>
  <c r="N87" i="63"/>
  <c r="N70" i="63"/>
  <c r="N54" i="63"/>
  <c r="R54" i="59"/>
  <c r="R36" i="59"/>
  <c r="R19" i="59"/>
  <c r="L41" i="58"/>
  <c r="L25" i="58"/>
  <c r="O225" i="62"/>
  <c r="O209" i="62"/>
  <c r="O191" i="62"/>
  <c r="O175" i="62"/>
  <c r="O159" i="62"/>
  <c r="O143" i="62"/>
  <c r="O126" i="62"/>
  <c r="O110" i="62"/>
  <c r="O94" i="62"/>
  <c r="O77" i="62"/>
  <c r="O61" i="62"/>
  <c r="O45" i="62"/>
  <c r="O28" i="62"/>
  <c r="O12" i="62"/>
  <c r="N73" i="63"/>
  <c r="N57" i="63"/>
  <c r="R44" i="59"/>
  <c r="O216" i="62"/>
  <c r="O149" i="62"/>
  <c r="O85" i="62"/>
  <c r="O19" i="62"/>
  <c r="N41" i="63"/>
  <c r="N18" i="63"/>
  <c r="O27" i="64"/>
  <c r="L26" i="66"/>
  <c r="K14" i="67"/>
  <c r="S14" i="71"/>
  <c r="K132" i="76"/>
  <c r="D42" i="88"/>
  <c r="D38" i="88"/>
  <c r="R57" i="59"/>
  <c r="R38" i="59"/>
  <c r="R21" i="59"/>
  <c r="L39" i="58"/>
  <c r="L23" i="58"/>
  <c r="O223" i="62"/>
  <c r="O206" i="62"/>
  <c r="O189" i="62"/>
  <c r="O173" i="62"/>
  <c r="O156" i="62"/>
  <c r="O141" i="62"/>
  <c r="O124" i="62"/>
  <c r="O108" i="62"/>
  <c r="O92" i="62"/>
  <c r="O75" i="62"/>
  <c r="O59" i="62"/>
  <c r="O43" i="62"/>
  <c r="O26" i="62"/>
  <c r="N84" i="63"/>
  <c r="N67" i="63"/>
  <c r="N51" i="63"/>
  <c r="N35" i="63"/>
  <c r="N17" i="63"/>
  <c r="O18" i="64"/>
  <c r="R46" i="59"/>
  <c r="R29" i="59"/>
  <c r="R12" i="59"/>
  <c r="L34" i="58"/>
  <c r="L17" i="58"/>
  <c r="O218" i="62"/>
  <c r="O200" i="62"/>
  <c r="O184" i="62"/>
  <c r="O168" i="62"/>
  <c r="O151" i="62"/>
  <c r="O136" i="62"/>
  <c r="O119" i="62"/>
  <c r="O103" i="62"/>
  <c r="O87" i="62"/>
  <c r="O70" i="62"/>
  <c r="O54" i="62"/>
  <c r="O37" i="62"/>
  <c r="O21" i="62"/>
  <c r="N83" i="63"/>
  <c r="N66" i="63"/>
  <c r="N50" i="63"/>
  <c r="R49" i="59"/>
  <c r="R32" i="59"/>
  <c r="R15" i="59"/>
  <c r="L37" i="58"/>
  <c r="L21" i="58"/>
  <c r="O221" i="62"/>
  <c r="O203" i="62"/>
  <c r="O187" i="62"/>
  <c r="O171" i="62"/>
  <c r="O154" i="62"/>
  <c r="O139" i="62"/>
  <c r="O122" i="62"/>
  <c r="O106" i="62"/>
  <c r="O90" i="62"/>
  <c r="O73" i="62"/>
  <c r="O57" i="62"/>
  <c r="O40" i="62"/>
  <c r="O24" i="62"/>
  <c r="N86" i="63"/>
  <c r="N69" i="63"/>
  <c r="N53" i="63"/>
  <c r="R27" i="59"/>
  <c r="O198" i="62"/>
  <c r="O134" i="62"/>
  <c r="O68" i="62"/>
  <c r="N85" i="63"/>
  <c r="N36" i="63"/>
  <c r="N12" i="63"/>
  <c r="O22" i="64"/>
  <c r="L22" i="66"/>
  <c r="S28" i="71"/>
  <c r="L13" i="74"/>
  <c r="K127" i="76"/>
  <c r="K111" i="76"/>
  <c r="K95" i="76"/>
  <c r="K78" i="76"/>
  <c r="K62" i="76"/>
  <c r="K46" i="76"/>
  <c r="O19" i="64"/>
  <c r="R17" i="59"/>
  <c r="O201" i="62"/>
  <c r="O137" i="62"/>
  <c r="O71" i="62"/>
  <c r="N79" i="63"/>
  <c r="N13" i="63"/>
  <c r="L47" i="58"/>
  <c r="O196" i="62"/>
  <c r="O132" i="62"/>
  <c r="O66" i="62"/>
  <c r="N78" i="63"/>
  <c r="R28" i="59"/>
  <c r="O217" i="62"/>
  <c r="O150" i="62"/>
  <c r="O86" i="62"/>
  <c r="O20" i="62"/>
  <c r="L32" i="58"/>
  <c r="N68" i="63"/>
  <c r="L17" i="66"/>
  <c r="K115" i="76"/>
  <c r="K86" i="76"/>
  <c r="K66" i="76"/>
  <c r="K42" i="76"/>
  <c r="K26" i="76"/>
  <c r="K85" i="76"/>
  <c r="K57" i="76"/>
  <c r="K33" i="76"/>
  <c r="K13" i="76"/>
  <c r="L45" i="58"/>
  <c r="O178" i="62"/>
  <c r="O113" i="62"/>
  <c r="O48" i="62"/>
  <c r="N64" i="63"/>
  <c r="N29" i="63"/>
  <c r="O39" i="64"/>
  <c r="O17" i="64"/>
  <c r="L21" i="66"/>
  <c r="S27" i="71"/>
  <c r="L12" i="74"/>
  <c r="K126" i="76"/>
  <c r="K110" i="76"/>
  <c r="K94" i="76"/>
  <c r="K61" i="76"/>
  <c r="R52" i="59"/>
  <c r="L24" i="58"/>
  <c r="O174" i="62"/>
  <c r="O109" i="62"/>
  <c r="O44" i="62"/>
  <c r="N60" i="63"/>
  <c r="N28" i="63"/>
  <c r="O29" i="64"/>
  <c r="O11" i="64"/>
  <c r="L15" i="66"/>
  <c r="S21" i="71"/>
  <c r="K139" i="76"/>
  <c r="K121" i="76"/>
  <c r="K105" i="76"/>
  <c r="K88" i="76"/>
  <c r="K72" i="76"/>
  <c r="K56" i="76"/>
  <c r="K40" i="76"/>
  <c r="K24" i="76"/>
  <c r="O220" i="62"/>
  <c r="N23" i="63"/>
  <c r="L19" i="66"/>
  <c r="K108" i="76"/>
  <c r="K43" i="76"/>
  <c r="L14" i="66"/>
  <c r="K71" i="76"/>
  <c r="O121" i="62"/>
  <c r="K83" i="76"/>
  <c r="O202" i="62"/>
  <c r="N14" i="63"/>
  <c r="K39" i="76"/>
  <c r="K100" i="76"/>
  <c r="O105" i="62"/>
  <c r="O21" i="64"/>
  <c r="K128" i="76"/>
  <c r="K63" i="76"/>
  <c r="O186" i="62"/>
  <c r="K116" i="76"/>
  <c r="U30" i="61"/>
  <c r="U94" i="61"/>
  <c r="U157" i="61"/>
  <c r="D31" i="88"/>
  <c r="L35" i="58"/>
  <c r="O185" i="62"/>
  <c r="O120" i="62"/>
  <c r="O55" i="62"/>
  <c r="N63" i="63"/>
  <c r="U346" i="61"/>
  <c r="L30" i="58"/>
  <c r="O180" i="62"/>
  <c r="O115" i="62"/>
  <c r="O50" i="62"/>
  <c r="N62" i="63"/>
  <c r="R11" i="59"/>
  <c r="O199" i="62"/>
  <c r="O135" i="62"/>
  <c r="O69" i="62"/>
  <c r="N81" i="63"/>
  <c r="O182" i="62"/>
  <c r="N30" i="63"/>
  <c r="S23" i="71"/>
  <c r="K107" i="76"/>
  <c r="K82" i="76"/>
  <c r="K58" i="76"/>
  <c r="K38" i="76"/>
  <c r="K22" i="76"/>
  <c r="K77" i="76"/>
  <c r="K53" i="76"/>
  <c r="K29" i="76"/>
  <c r="R59" i="59"/>
  <c r="L28" i="58"/>
  <c r="O162" i="62"/>
  <c r="O97" i="62"/>
  <c r="O31" i="62"/>
  <c r="N48" i="63"/>
  <c r="N22" i="63"/>
  <c r="O33" i="64"/>
  <c r="O13" i="64"/>
  <c r="L16" i="66"/>
  <c r="S22" i="71"/>
  <c r="K140" i="76"/>
  <c r="K122" i="76"/>
  <c r="K106" i="76"/>
  <c r="K89" i="76"/>
  <c r="K49" i="76"/>
  <c r="R35" i="59"/>
  <c r="O224" i="62"/>
  <c r="O158" i="62"/>
  <c r="O93" i="62"/>
  <c r="O27" i="62"/>
  <c r="N44" i="63"/>
  <c r="N20" i="63"/>
  <c r="O23" i="64"/>
  <c r="L11" i="65"/>
  <c r="L11" i="66"/>
  <c r="S16" i="71"/>
  <c r="K134" i="76"/>
  <c r="K117" i="76"/>
  <c r="K101" i="76"/>
  <c r="K84" i="76"/>
  <c r="K68" i="76"/>
  <c r="K52" i="76"/>
  <c r="R51" i="59"/>
  <c r="L18" i="58"/>
  <c r="O169" i="62"/>
  <c r="O104" i="62"/>
  <c r="O38" i="62"/>
  <c r="N47" i="63"/>
  <c r="R42" i="59"/>
  <c r="L13" i="58"/>
  <c r="O164" i="62"/>
  <c r="O99" i="62"/>
  <c r="O33" i="62"/>
  <c r="N46" i="63"/>
  <c r="L33" i="58"/>
  <c r="O183" i="62"/>
  <c r="O118" i="62"/>
  <c r="O53" i="62"/>
  <c r="N65" i="63"/>
  <c r="O117" i="62"/>
  <c r="O40" i="64"/>
  <c r="K141" i="76"/>
  <c r="K99" i="76"/>
  <c r="K74" i="76"/>
  <c r="K54" i="76"/>
  <c r="K34" i="76"/>
  <c r="K18" i="76"/>
  <c r="K69" i="76"/>
  <c r="K45" i="76"/>
  <c r="K21" i="76"/>
  <c r="R40" i="59"/>
  <c r="O212" i="62"/>
  <c r="O146" i="62"/>
  <c r="O80" i="62"/>
  <c r="O15" i="62"/>
  <c r="N40" i="63"/>
  <c r="N16" i="63"/>
  <c r="O25" i="64"/>
  <c r="L12" i="65"/>
  <c r="L12" i="66"/>
  <c r="S17" i="71"/>
  <c r="K135" i="76"/>
  <c r="K118" i="76"/>
  <c r="K102" i="76"/>
  <c r="K81" i="76"/>
  <c r="K37" i="76"/>
  <c r="R18" i="59"/>
  <c r="O207" i="62"/>
  <c r="O142" i="62"/>
  <c r="O76" i="62"/>
  <c r="O11" i="62"/>
  <c r="N38" i="63"/>
  <c r="N15" i="63"/>
  <c r="O24" i="64"/>
  <c r="L24" i="66"/>
  <c r="K12" i="67"/>
  <c r="S12" i="71"/>
  <c r="K129" i="76"/>
  <c r="K113" i="76"/>
  <c r="K97" i="76"/>
  <c r="K80" i="76"/>
  <c r="K64" i="76"/>
  <c r="K48" i="76"/>
  <c r="K32" i="76"/>
  <c r="K16" i="76"/>
  <c r="O89" i="62"/>
  <c r="O36" i="64"/>
  <c r="K142" i="76"/>
  <c r="K75" i="76"/>
  <c r="K11" i="76"/>
  <c r="K138" i="76"/>
  <c r="K23" i="76"/>
  <c r="L27" i="66"/>
  <c r="R48" i="59"/>
  <c r="O72" i="62"/>
  <c r="K120" i="76"/>
  <c r="N72" i="63"/>
  <c r="R14" i="59"/>
  <c r="N56" i="63"/>
  <c r="K11" i="67"/>
  <c r="K96" i="76"/>
  <c r="K31" i="76"/>
  <c r="O26" i="64"/>
  <c r="K19" i="76"/>
  <c r="U61" i="61"/>
  <c r="U128" i="61"/>
  <c r="U192" i="61"/>
  <c r="U243" i="61"/>
  <c r="U304" i="61"/>
  <c r="U42" i="61"/>
  <c r="U107" i="61"/>
  <c r="U172" i="61"/>
  <c r="R34" i="59"/>
  <c r="O22" i="62"/>
  <c r="O208" i="62"/>
  <c r="L16" i="58"/>
  <c r="N49" i="63"/>
  <c r="K90" i="76"/>
  <c r="K14" i="76"/>
  <c r="R22" i="59"/>
  <c r="N80" i="63"/>
  <c r="L25" i="66"/>
  <c r="K114" i="76"/>
  <c r="L40" i="58"/>
  <c r="N76" i="63"/>
  <c r="L20" i="66"/>
  <c r="K109" i="76"/>
  <c r="K44" i="76"/>
  <c r="K12" i="76"/>
  <c r="O15" i="64"/>
  <c r="K59" i="76"/>
  <c r="K104" i="76"/>
  <c r="S15" i="71"/>
  <c r="N37" i="63"/>
  <c r="K15" i="67"/>
  <c r="N26" i="63"/>
  <c r="K79" i="76"/>
  <c r="K133" i="76"/>
  <c r="U77" i="61"/>
  <c r="U207" i="61"/>
  <c r="U215" i="61"/>
  <c r="U27" i="61"/>
  <c r="U125" i="61"/>
  <c r="U204" i="61"/>
  <c r="U269" i="61"/>
  <c r="U341" i="61"/>
  <c r="U59" i="61"/>
  <c r="U126" i="61"/>
  <c r="U190" i="61"/>
  <c r="U253" i="61"/>
  <c r="U336" i="61"/>
  <c r="U48" i="61"/>
  <c r="U113" i="61"/>
  <c r="U178" i="61"/>
  <c r="U242" i="61"/>
  <c r="U319" i="61"/>
  <c r="U255" i="61"/>
  <c r="U16" i="61"/>
  <c r="U130" i="61"/>
  <c r="U225" i="61"/>
  <c r="U282" i="61"/>
  <c r="U85" i="61"/>
  <c r="U182" i="61"/>
  <c r="U293" i="61"/>
  <c r="U325" i="61"/>
  <c r="U106" i="61"/>
  <c r="U239" i="61"/>
  <c r="U87" i="61"/>
  <c r="U216" i="61"/>
  <c r="U24" i="61"/>
  <c r="U169" i="61"/>
  <c r="U13" i="61"/>
  <c r="U143" i="61"/>
  <c r="U281" i="61"/>
  <c r="U49" i="61"/>
  <c r="U114" i="61"/>
  <c r="U179" i="61"/>
  <c r="U348" i="61"/>
  <c r="U257" i="61"/>
  <c r="U165" i="61"/>
  <c r="U95" i="61"/>
  <c r="U158" i="61"/>
  <c r="U240" i="61"/>
  <c r="U63" i="61"/>
  <c r="U241" i="61"/>
  <c r="U101" i="61"/>
  <c r="U338" i="61"/>
  <c r="U300" i="61"/>
  <c r="U137" i="61"/>
  <c r="U71" i="61"/>
  <c r="U29" i="61"/>
  <c r="U315" i="61"/>
  <c r="U69" i="61"/>
  <c r="U136" i="61"/>
  <c r="U199" i="61"/>
  <c r="U274" i="61"/>
  <c r="U320" i="61"/>
  <c r="U50" i="61"/>
  <c r="U115" i="61"/>
  <c r="U180" i="61"/>
  <c r="U244" i="61"/>
  <c r="O219" i="62"/>
  <c r="N31" i="63"/>
  <c r="O82" i="62"/>
  <c r="O167" i="62"/>
  <c r="O52" i="62"/>
  <c r="K70" i="76"/>
  <c r="K65" i="76"/>
  <c r="O194" i="62"/>
  <c r="N34" i="63"/>
  <c r="K13" i="67"/>
  <c r="K98" i="76"/>
  <c r="O190" i="62"/>
  <c r="N33" i="63"/>
  <c r="S25" i="71"/>
  <c r="K92" i="76"/>
  <c r="K36" i="76"/>
  <c r="O153" i="62"/>
  <c r="S24" i="71"/>
  <c r="K27" i="76"/>
  <c r="K55" i="76"/>
  <c r="K51" i="76"/>
  <c r="L14" i="65"/>
  <c r="K35" i="76"/>
  <c r="L23" i="66"/>
  <c r="K47" i="76"/>
  <c r="K67" i="76"/>
  <c r="U110" i="61"/>
  <c r="U260" i="61"/>
  <c r="U251" i="61"/>
  <c r="U58" i="61"/>
  <c r="U141" i="61"/>
  <c r="U220" i="61"/>
  <c r="U295" i="61"/>
  <c r="U12" i="61"/>
  <c r="U75" i="61"/>
  <c r="U142" i="61"/>
  <c r="U205" i="61"/>
  <c r="U271" i="61"/>
  <c r="U342" i="61"/>
  <c r="U64" i="61"/>
  <c r="U131" i="61"/>
  <c r="U195" i="61"/>
  <c r="U259" i="61"/>
  <c r="U333" i="61"/>
  <c r="U298" i="61"/>
  <c r="U47" i="61"/>
  <c r="U146" i="61"/>
  <c r="U258" i="61"/>
  <c r="U21" i="61"/>
  <c r="U117" i="61"/>
  <c r="U198" i="61"/>
  <c r="U307" i="61"/>
  <c r="U41" i="61"/>
  <c r="U153" i="61"/>
  <c r="U326" i="61"/>
  <c r="U121" i="61"/>
  <c r="U248" i="61"/>
  <c r="U55" i="61"/>
  <c r="U217" i="61"/>
  <c r="U44" i="61"/>
  <c r="U191" i="61"/>
  <c r="U329" i="61"/>
  <c r="U65" i="61"/>
  <c r="U132" i="61"/>
  <c r="U196" i="61"/>
  <c r="U254" i="61"/>
  <c r="U308" i="61"/>
  <c r="U46" i="61"/>
  <c r="U111" i="61"/>
  <c r="U176" i="61"/>
  <c r="U275" i="61"/>
  <c r="U112" i="61"/>
  <c r="U276" i="61"/>
  <c r="U148" i="61"/>
  <c r="U26" i="61"/>
  <c r="U279" i="61"/>
  <c r="U200" i="61"/>
  <c r="U185" i="61"/>
  <c r="U93" i="61"/>
  <c r="U22" i="61"/>
  <c r="U86" i="61"/>
  <c r="U149" i="61"/>
  <c r="U235" i="61"/>
  <c r="U330" i="61"/>
  <c r="U344" i="61"/>
  <c r="D12" i="88"/>
  <c r="D21" i="88"/>
  <c r="R65" i="78"/>
  <c r="R101" i="78"/>
  <c r="R32" i="78"/>
  <c r="R48" i="78"/>
  <c r="R80" i="78"/>
  <c r="R113" i="78"/>
  <c r="R145" i="78"/>
  <c r="R81" i="78"/>
  <c r="R150" i="78"/>
  <c r="R70" i="78"/>
  <c r="R103" i="78"/>
  <c r="R135" i="78"/>
  <c r="R20" i="78"/>
  <c r="R97" i="78"/>
  <c r="R126" i="78"/>
  <c r="R21" i="78"/>
  <c r="R35" i="78"/>
  <c r="R51" i="78"/>
  <c r="R83" i="78"/>
  <c r="R116" i="78"/>
  <c r="R148" i="78"/>
  <c r="U206" i="61"/>
  <c r="U151" i="61"/>
  <c r="U291" i="61"/>
  <c r="U203" i="61"/>
  <c r="U234" i="61"/>
  <c r="U170" i="61"/>
  <c r="U25" i="61"/>
  <c r="U229" i="61"/>
  <c r="U163" i="61"/>
  <c r="U35" i="61"/>
  <c r="U228" i="61"/>
  <c r="U66" i="61"/>
  <c r="U231" i="61"/>
  <c r="U37" i="61"/>
  <c r="U23" i="61"/>
  <c r="U214" i="61"/>
  <c r="U62" i="61"/>
  <c r="U340" i="61"/>
  <c r="U18" i="61"/>
  <c r="U104" i="61"/>
  <c r="U188" i="61"/>
  <c r="U323" i="61"/>
  <c r="U299" i="61"/>
  <c r="U349" i="61"/>
  <c r="U210" i="61"/>
  <c r="U288" i="61"/>
  <c r="U155" i="61"/>
  <c r="U236" i="61"/>
  <c r="U316" i="61"/>
  <c r="S11" i="71"/>
  <c r="K87" i="76"/>
  <c r="K124" i="76"/>
  <c r="K28" i="76"/>
  <c r="O125" i="62"/>
  <c r="S13" i="71"/>
  <c r="O130" i="62"/>
  <c r="K50" i="76"/>
  <c r="R24" i="59"/>
  <c r="D13" i="88"/>
  <c r="D18" i="88"/>
  <c r="D10" i="88"/>
  <c r="D15" i="88"/>
  <c r="D19" i="88"/>
  <c r="D26" i="88"/>
  <c r="R41" i="78"/>
  <c r="R85" i="78"/>
  <c r="K10" i="81"/>
  <c r="R23" i="78"/>
  <c r="R40" i="78"/>
  <c r="R56" i="78"/>
  <c r="R72" i="78"/>
  <c r="R88" i="78"/>
  <c r="R107" i="78"/>
  <c r="R121" i="78"/>
  <c r="R137" i="78"/>
  <c r="R153" i="78"/>
  <c r="R37" i="78"/>
  <c r="R130" i="78"/>
  <c r="R26" i="78"/>
  <c r="R62" i="78"/>
  <c r="R78" i="78"/>
  <c r="R94" i="78"/>
  <c r="R111" i="78"/>
  <c r="R127" i="78"/>
  <c r="R143" i="78"/>
  <c r="R159" i="78"/>
  <c r="R45" i="78"/>
  <c r="R77" i="78"/>
  <c r="R114" i="78"/>
  <c r="R138" i="78"/>
  <c r="R13" i="78"/>
  <c r="R38" i="78"/>
  <c r="R10" i="78"/>
  <c r="R27" i="78"/>
  <c r="R43" i="78"/>
  <c r="R59" i="78"/>
  <c r="R75" i="78"/>
  <c r="R91" i="78"/>
  <c r="R106" i="78"/>
  <c r="R124" i="78"/>
  <c r="R140" i="78"/>
  <c r="R156" i="78"/>
  <c r="U347" i="61"/>
  <c r="U127" i="61"/>
  <c r="U233" i="61"/>
  <c r="U39" i="61"/>
  <c r="U168" i="61"/>
  <c r="U297" i="61"/>
  <c r="U57" i="61"/>
  <c r="U272" i="61"/>
  <c r="U202" i="61"/>
  <c r="U139" i="61"/>
  <c r="U56" i="61"/>
  <c r="U332" i="61"/>
  <c r="U262" i="61"/>
  <c r="U197" i="61"/>
  <c r="U134" i="61"/>
  <c r="U67" i="61"/>
  <c r="U277" i="61"/>
  <c r="U283" i="61"/>
  <c r="U187" i="61"/>
  <c r="U99" i="61"/>
  <c r="U19" i="61"/>
  <c r="U287" i="61"/>
  <c r="U102" i="61"/>
  <c r="U174" i="61"/>
  <c r="U265" i="61"/>
  <c r="U124" i="61"/>
  <c r="U328" i="61"/>
  <c r="U327" i="61"/>
  <c r="U129" i="61"/>
  <c r="U339" i="61"/>
  <c r="U219" i="61"/>
  <c r="U82" i="61"/>
  <c r="U222" i="61"/>
  <c r="U266" i="61"/>
  <c r="U305" i="61"/>
  <c r="U38" i="61"/>
  <c r="U73" i="61"/>
  <c r="U230" i="61"/>
  <c r="U52" i="61"/>
  <c r="U177" i="61"/>
  <c r="U313" i="61"/>
  <c r="U286" i="61"/>
  <c r="U119" i="61"/>
  <c r="U17" i="61"/>
  <c r="U221" i="61"/>
  <c r="U92" i="61"/>
  <c r="U309" i="61"/>
  <c r="U154" i="61"/>
  <c r="U334" i="61"/>
  <c r="U144" i="61"/>
  <c r="K15" i="76"/>
  <c r="O170" i="62"/>
  <c r="L36" i="58"/>
  <c r="O28" i="64"/>
  <c r="O23" i="62"/>
  <c r="K76" i="76"/>
  <c r="O38" i="64"/>
  <c r="K73" i="76"/>
  <c r="N11" i="63"/>
  <c r="K41" i="76"/>
  <c r="O14" i="64"/>
  <c r="O17" i="62"/>
  <c r="O152" i="62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7">
    <s v="Migdal Hashkaot Neches Boded"/>
    <s v="{[Time].[Hie Time].[Yom].&amp;[20200331]}"/>
    <s v="{[Medida].[Medida].&amp;[2]}"/>
    <s v="{[Keren].[Keren].[All]}"/>
    <s v="{[Cheshbon KM].[Hie Peilut].[Peilut 7].&amp;[Kod_Peilut_L7_7120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1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8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8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8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8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8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8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8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8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8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8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2"/>
        <n x="8"/>
      </t>
    </mdx>
    <mdx n="0" f="v">
      <t c="7">
        <n x="1" s="1"/>
        <n x="2" s="1"/>
        <n x="3" s="1"/>
        <n x="4" s="1"/>
        <n x="5" s="1"/>
        <n x="33"/>
        <n x="6"/>
      </t>
    </mdx>
    <mdx n="0" f="v">
      <t c="7">
        <n x="1" s="1"/>
        <n x="2" s="1"/>
        <n x="3" s="1"/>
        <n x="4" s="1"/>
        <n x="5" s="1"/>
        <n x="33"/>
        <n x="8"/>
      </t>
    </mdx>
    <mdx n="0" f="v">
      <t c="3" si="36">
        <n x="1" s="1"/>
        <n x="34"/>
        <n x="35"/>
      </t>
    </mdx>
    <mdx n="0" f="v">
      <t c="3" si="36">
        <n x="1" s="1"/>
        <n x="37"/>
        <n x="35"/>
      </t>
    </mdx>
    <mdx n="0" f="v">
      <t c="3" si="36">
        <n x="1" s="1"/>
        <n x="38"/>
        <n x="35"/>
      </t>
    </mdx>
    <mdx n="0" f="v">
      <t c="3" si="36">
        <n x="1" s="1"/>
        <n x="39"/>
        <n x="35"/>
      </t>
    </mdx>
    <mdx n="0" f="v">
      <t c="3" si="36">
        <n x="1" s="1"/>
        <n x="40"/>
        <n x="35"/>
      </t>
    </mdx>
    <mdx n="0" f="v">
      <t c="3" si="36">
        <n x="1" s="1"/>
        <n x="41"/>
        <n x="35"/>
      </t>
    </mdx>
    <mdx n="0" f="v">
      <t c="3" si="36">
        <n x="1" s="1"/>
        <n x="42"/>
        <n x="35"/>
      </t>
    </mdx>
    <mdx n="0" f="v">
      <t c="3" si="36">
        <n x="1" s="1"/>
        <n x="43"/>
        <n x="35"/>
      </t>
    </mdx>
    <mdx n="0" f="v">
      <t c="3" si="36">
        <n x="1" s="1"/>
        <n x="44"/>
        <n x="35"/>
      </t>
    </mdx>
    <mdx n="0" f="v">
      <t c="3" si="36">
        <n x="1" s="1"/>
        <n x="45"/>
        <n x="35"/>
      </t>
    </mdx>
    <mdx n="0" f="v">
      <t c="3" si="36">
        <n x="1" s="1"/>
        <n x="46"/>
        <n x="35"/>
      </t>
    </mdx>
  </mdxMetadata>
  <valueMetadata count="5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</valueMetadata>
</metadata>
</file>

<file path=xl/sharedStrings.xml><?xml version="1.0" encoding="utf-8"?>
<sst xmlns="http://schemas.openxmlformats.org/spreadsheetml/2006/main" count="8154" uniqueCount="2263">
  <si>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</si>
  <si>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</si>
  <si>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</si>
  <si>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</si>
  <si>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</si>
  <si>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</si>
  <si>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</si>
  <si>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</si>
  <si>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</si>
  <si>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</si>
  <si>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</si>
  <si>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</si>
  <si>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</si>
  <si>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</si>
  <si>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</si>
  <si>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</si>
  <si>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</si>
  <si>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</si>
  <si>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</si>
  <si>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</si>
  <si>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</si>
  <si>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</si>
  <si>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</si>
  <si>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</si>
  <si>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</si>
  <si>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</si>
  <si>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</si>
  <si>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</si>
  <si>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</si>
  <si>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</si>
  <si>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</si>
  <si>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</si>
  <si>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</si>
  <si>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</si>
  <si>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</si>
  <si>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</si>
  <si>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</si>
  <si>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</si>
  <si>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</si>
  <si>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</si>
  <si>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</si>
  <si>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</si>
  <si>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</si>
  <si>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</si>
  <si>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</si>
  <si>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</si>
  <si>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</si>
  <si>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</si>
  <si>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</si>
  <si>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</si>
  <si>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</si>
  <si>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</si>
  <si>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</si>
  <si>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</si>
  <si>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</si>
  <si>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</si>
  <si>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</si>
  <si>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</si>
  <si>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</si>
  <si>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</si>
  <si>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</si>
  <si>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</si>
  <si>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</si>
  <si>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</si>
  <si>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</si>
  <si>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</si>
  <si>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</si>
  <si>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</si>
  <si>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</si>
  <si>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</si>
  <si>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</si>
  <si>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</si>
  <si>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</si>
  <si>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</si>
  <si>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</si>
  <si>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</si>
  <si>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</si>
  <si>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</si>
  <si>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</si>
  <si>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</si>
  <si>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</si>
  <si>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</si>
  <si>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</si>
  <si>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</si>
  <si>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</si>
  <si>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</si>
  <si>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</si>
  <si>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</si>
  <si>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</si>
  <si>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</si>
  <si>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</si>
  <si>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</si>
  <si>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</si>
  <si>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</si>
  <si>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</si>
  <si>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</si>
  <si>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</si>
  <si>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</si>
  <si>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</si>
  <si>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</si>
  <si>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</si>
  <si>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</si>
  <si>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</si>
  <si>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</si>
  <si>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</si>
  <si>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</si>
  <si>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</si>
  <si>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</si>
  <si>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</si>
  <si>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</si>
  <si>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</si>
  <si>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</si>
  <si>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</si>
  <si>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</si>
  <si>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</si>
  <si>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</si>
  <si>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</si>
  <si>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</si>
  <si>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</si>
  <si>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</si>
  <si>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</si>
  <si>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</si>
  <si>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</si>
  <si>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</si>
  <si>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</si>
  <si>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</si>
  <si>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</si>
  <si>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</si>
  <si>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</si>
  <si>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</si>
  <si>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</si>
  <si>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</si>
  <si>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</si>
  <si>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</si>
  <si>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</si>
  <si>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</si>
  <si>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</si>
  <si>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</si>
  <si>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</si>
  <si>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</si>
  <si>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</si>
  <si>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</si>
  <si>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</si>
  <si>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</si>
  <si>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</si>
  <si>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</si>
  <si>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</si>
  <si>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</si>
  <si>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</si>
  <si>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</si>
  <si>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</si>
  <si>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</si>
  <si>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</si>
  <si>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</si>
  <si>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</si>
  <si>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</si>
  <si>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</si>
  <si>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</si>
  <si>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</si>
  <si>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</si>
  <si>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</si>
  <si>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</si>
  <si>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</si>
  <si>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</si>
  <si>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</si>
  <si>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</si>
  <si>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</si>
  <si>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</si>
  <si>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</si>
  <si>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</si>
  <si>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</si>
  <si>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</si>
  <si>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</si>
  <si>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</si>
  <si>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</si>
  <si>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</si>
  <si>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</si>
  <si>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</si>
  <si>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</si>
  <si>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</si>
  <si>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</si>
  <si>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</si>
  <si>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</si>
  <si>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</si>
  <si>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</si>
  <si>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</si>
  <si>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</si>
  <si>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</si>
  <si>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</si>
  <si>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מט"ח/ מט"ח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</si>
  <si>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</si>
  <si>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</si>
  <si>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</si>
  <si>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</si>
  <si>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</si>
  <si>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</si>
  <si>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</si>
  <si>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</si>
  <si>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</si>
  <si>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</si>
  <si>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</si>
  <si>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</si>
  <si>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</si>
  <si>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</si>
  <si>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</si>
  <si>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</si>
  <si>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</si>
  <si>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</si>
  <si>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</si>
  <si>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</si>
  <si>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</si>
  <si>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</si>
  <si>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</si>
  <si>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</si>
  <si>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</si>
  <si>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</si>
  <si>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</si>
  <si>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</si>
  <si>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</si>
  <si>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</si>
  <si>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</si>
  <si>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</si>
  <si>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31/03/2020</t>
  </si>
  <si>
    <t>מגדל מקפת קרנות פנסיה וקופות גמל בע"מ</t>
  </si>
  <si>
    <t>מגדל מקפת משלימה (מספר אוצר 659) - מסלול לבני 60 ומעלה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</si>
  <si>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</si>
  <si>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</si>
  <si>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</si>
  <si>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</si>
  <si>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</si>
  <si>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</si>
  <si>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</si>
  <si>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</si>
  <si>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</si>
  <si>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</si>
  <si>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</si>
  <si>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</si>
  <si>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</si>
  <si>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</si>
  <si>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</si>
  <si>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</si>
  <si>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</si>
  <si>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</si>
  <si>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</si>
  <si>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</si>
  <si>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</si>
  <si>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</si>
  <si>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</si>
  <si>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</si>
  <si>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</si>
  <si>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</si>
  <si>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</si>
  <si>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</si>
  <si>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</si>
  <si>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</si>
  <si>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</si>
  <si>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</si>
  <si>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</si>
  <si>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420</t>
  </si>
  <si>
    <t>8200420</t>
  </si>
  <si>
    <t>מקמ 510</t>
  </si>
  <si>
    <t>8200511</t>
  </si>
  <si>
    <t>מקמ 610</t>
  </si>
  <si>
    <t>8200610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</si>
  <si>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</si>
  <si>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</si>
  <si>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</si>
  <si>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</si>
  <si>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</si>
  <si>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</si>
  <si>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</si>
  <si>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</si>
  <si>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</si>
  <si>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</si>
  <si>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</si>
  <si>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</si>
  <si>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</si>
  <si>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</si>
  <si>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</si>
  <si>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</si>
  <si>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</si>
  <si>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</si>
  <si>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</si>
  <si>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</si>
  <si>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</si>
  <si>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</si>
  <si>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</si>
  <si>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</si>
  <si>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</si>
  <si>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</si>
  <si>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</si>
  <si>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</si>
  <si>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</si>
  <si>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</si>
  <si>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</si>
  <si>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</si>
  <si>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</si>
  <si>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</si>
  <si>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3.375 01/50</t>
  </si>
  <si>
    <t>US46513JXN61</t>
  </si>
  <si>
    <t>A+</t>
  </si>
  <si>
    <t>FITCH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</si>
  <si>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</si>
  <si>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</si>
  <si>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</si>
  <si>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</si>
  <si>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</si>
  <si>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</si>
  <si>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</si>
  <si>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</si>
  <si>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</si>
  <si>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</si>
  <si>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</si>
  <si>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520019753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</si>
  <si>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</si>
  <si>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</si>
  <si>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</si>
  <si>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</si>
  <si>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</si>
  <si>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</si>
  <si>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</si>
  <si>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</si>
  <si>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</si>
  <si>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</si>
  <si>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</si>
  <si>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177</t>
  </si>
  <si>
    <t>6040315</t>
  </si>
  <si>
    <t>520018078</t>
  </si>
  <si>
    <t>לאומי אגח 179</t>
  </si>
  <si>
    <t>6040372</t>
  </si>
  <si>
    <t>מזרחי הנפקות 38</t>
  </si>
  <si>
    <t>2310142</t>
  </si>
  <si>
    <t>520000522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</si>
  <si>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</si>
  <si>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</si>
  <si>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</si>
  <si>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</si>
  <si>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</si>
  <si>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</si>
  <si>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</si>
  <si>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</si>
  <si>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</si>
  <si>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</si>
  <si>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</si>
  <si>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</si>
  <si>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</si>
  <si>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</si>
  <si>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מניבים ריט אגח ב</t>
  </si>
  <si>
    <t>1155928</t>
  </si>
  <si>
    <t>515327120</t>
  </si>
  <si>
    <t>מקורות אגח 10</t>
  </si>
  <si>
    <t>1158468</t>
  </si>
  <si>
    <t>520010869</t>
  </si>
  <si>
    <t>מקורות אגח 11</t>
  </si>
  <si>
    <t>1158476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</si>
  <si>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</si>
  <si>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</si>
  <si>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</si>
  <si>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</si>
  <si>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</si>
  <si>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</si>
  <si>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</si>
  <si>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</si>
  <si>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</si>
  <si>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</si>
  <si>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</si>
  <si>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</si>
  <si>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</si>
  <si>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</si>
  <si>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</si>
  <si>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</si>
  <si>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</si>
  <si>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</si>
  <si>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</si>
  <si>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</si>
  <si>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</si>
  <si>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וילאר אג 6</t>
  </si>
  <si>
    <t>4160115</t>
  </si>
  <si>
    <t>520038910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</si>
  <si>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</si>
  <si>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</si>
  <si>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</si>
  <si>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</si>
  <si>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</si>
  <si>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</si>
  <si>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</si>
  <si>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</si>
  <si>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</si>
  <si>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</si>
  <si>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</si>
  <si>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</si>
  <si>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</si>
  <si>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</si>
  <si>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</si>
  <si>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</si>
  <si>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</si>
  <si>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</si>
  <si>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</si>
  <si>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</si>
  <si>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</si>
  <si>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</si>
  <si>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</si>
  <si>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</si>
  <si>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</si>
  <si>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</si>
  <si>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</si>
  <si>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</si>
  <si>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</si>
  <si>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</si>
  <si>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ז</t>
  </si>
  <si>
    <t>1140110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</si>
  <si>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</si>
  <si>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</si>
  <si>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</si>
  <si>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</si>
  <si>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</si>
  <si>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</si>
  <si>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</si>
  <si>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</si>
  <si>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</si>
  <si>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</si>
  <si>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</si>
  <si>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</si>
  <si>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</si>
  <si>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</si>
  <si>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</si>
  <si>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</si>
  <si>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</si>
  <si>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</si>
  <si>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</si>
  <si>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</si>
  <si>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</si>
  <si>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</si>
  <si>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</si>
  <si>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</si>
  <si>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</si>
  <si>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</si>
  <si>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הראל הנפקות אגח א</t>
  </si>
  <si>
    <t>1099738</t>
  </si>
  <si>
    <t>520033986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</si>
  <si>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</si>
  <si>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</si>
  <si>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</si>
  <si>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</si>
  <si>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</si>
  <si>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</si>
  <si>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</si>
  <si>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</si>
  <si>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</si>
  <si>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</si>
  <si>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</si>
  <si>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</si>
  <si>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</si>
  <si>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</si>
  <si>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</si>
  <si>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</si>
  <si>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</si>
  <si>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</si>
  <si>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</si>
  <si>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</si>
  <si>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</si>
  <si>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</si>
  <si>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</si>
  <si>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</si>
  <si>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</si>
  <si>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</si>
  <si>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</si>
  <si>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מבני תעשיה אגח יח</t>
  </si>
  <si>
    <t>2260479</t>
  </si>
  <si>
    <t>520024126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</si>
  <si>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</si>
  <si>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</si>
  <si>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</si>
  <si>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</si>
  <si>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</si>
  <si>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</si>
  <si>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</si>
  <si>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</si>
  <si>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</si>
  <si>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</si>
  <si>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</si>
  <si>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</si>
  <si>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</si>
  <si>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</si>
  <si>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</si>
  <si>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</si>
  <si>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</si>
  <si>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</si>
  <si>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</si>
  <si>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</si>
  <si>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</si>
  <si>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</si>
  <si>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ד*</t>
  </si>
  <si>
    <t>7770191</t>
  </si>
  <si>
    <t>520022732</t>
  </si>
  <si>
    <t>שופרסל אגח ו*</t>
  </si>
  <si>
    <t>7770217</t>
  </si>
  <si>
    <t>אדמה לשעבר מכתשים אגן ב</t>
  </si>
  <si>
    <t>1110915</t>
  </si>
  <si>
    <t>520043605</t>
  </si>
  <si>
    <t>כימיה גומי ופלסטיק</t>
  </si>
  <si>
    <t>ilAA-</t>
  </si>
  <si>
    <t>בזק סדרה ו</t>
  </si>
  <si>
    <t>2300143</t>
  </si>
  <si>
    <t>520031931</t>
  </si>
  <si>
    <t>בזק סדרה י</t>
  </si>
  <si>
    <t>2300184</t>
  </si>
  <si>
    <t>ביג 5</t>
  </si>
  <si>
    <t>1129279</t>
  </si>
  <si>
    <t>Aa3.il</t>
  </si>
  <si>
    <t>ביג אגח ז</t>
  </si>
  <si>
    <t>1136084</t>
  </si>
  <si>
    <t>ביג אגח ח</t>
  </si>
  <si>
    <t>1138924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</si>
  <si>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</si>
  <si>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</si>
  <si>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</si>
  <si>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</si>
  <si>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</si>
  <si>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</si>
  <si>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</si>
  <si>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</si>
  <si>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</si>
  <si>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</si>
  <si>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</si>
  <si>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</si>
  <si>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אגח יב</t>
  </si>
  <si>
    <t>1260603</t>
  </si>
  <si>
    <t>520033234</t>
  </si>
  <si>
    <t>גזית גלוב אגח יג</t>
  </si>
  <si>
    <t>1260652</t>
  </si>
  <si>
    <t>דיסקונט מנ שה</t>
  </si>
  <si>
    <t>7480098</t>
  </si>
  <si>
    <t>דיסקונט מנפיקים ו COCO</t>
  </si>
  <si>
    <t>7480197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</si>
  <si>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</si>
  <si>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</si>
  <si>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</si>
  <si>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</si>
  <si>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</si>
  <si>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</si>
  <si>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</si>
  <si>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</si>
  <si>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</si>
  <si>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</si>
  <si>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</si>
  <si>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</si>
  <si>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</si>
  <si>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</si>
  <si>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</si>
  <si>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</si>
  <si>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</si>
  <si>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</si>
  <si>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</si>
  <si>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</si>
  <si>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</si>
  <si>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</si>
  <si>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</si>
  <si>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</si>
  <si>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</si>
  <si>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</si>
  <si>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</si>
  <si>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</si>
  <si>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</si>
  <si>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</si>
  <si>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</si>
  <si>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</si>
  <si>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מליסרון אגח ו*</t>
  </si>
  <si>
    <t>3230125</t>
  </si>
  <si>
    <t>מליסרון אגח יא*</t>
  </si>
  <si>
    <t>3230208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</si>
  <si>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</si>
  <si>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</si>
  <si>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</si>
  <si>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</si>
  <si>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</si>
  <si>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</si>
  <si>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520007469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</si>
  <si>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</si>
  <si>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</si>
  <si>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</si>
  <si>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</si>
  <si>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</si>
  <si>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</si>
  <si>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</si>
  <si>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כ COCO</t>
  </si>
  <si>
    <t>1940691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</si>
  <si>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</si>
  <si>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</si>
  <si>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</si>
  <si>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</si>
  <si>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</si>
  <si>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</si>
  <si>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</si>
  <si>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</si>
  <si>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</si>
  <si>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520017450</t>
  </si>
  <si>
    <t>ריבוע נדלן ז</t>
  </si>
  <si>
    <t>1140615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</si>
  <si>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</si>
  <si>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</si>
  <si>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</si>
  <si>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</si>
  <si>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</si>
  <si>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</si>
  <si>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</si>
  <si>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</si>
  <si>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</si>
  <si>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</si>
  <si>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</si>
  <si>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</si>
  <si>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</si>
  <si>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</si>
  <si>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</si>
  <si>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</si>
  <si>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</si>
  <si>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</si>
  <si>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</si>
  <si>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</si>
  <si>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</si>
  <si>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מבני תעשיה אגח כא</t>
  </si>
  <si>
    <t>2260529</t>
  </si>
  <si>
    <t>מבני תעשיה אגח כג</t>
  </si>
  <si>
    <t>2260545</t>
  </si>
  <si>
    <t>מבני תעשיה אגח כד</t>
  </si>
  <si>
    <t>2260552</t>
  </si>
  <si>
    <t>רבוע נדלן 4</t>
  </si>
  <si>
    <t>1119999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</si>
  <si>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</si>
  <si>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</si>
  <si>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</si>
  <si>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</si>
  <si>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</si>
  <si>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</si>
  <si>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</si>
  <si>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</si>
  <si>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</si>
  <si>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</si>
  <si>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ilA</t>
  </si>
  <si>
    <t>דיסקונט שטר הון 1</t>
  </si>
  <si>
    <t>6910095</t>
  </si>
  <si>
    <t>ירושלים הנפקות נדחה אגח י</t>
  </si>
  <si>
    <t>1127414</t>
  </si>
  <si>
    <t>מגה אור אגח ד</t>
  </si>
  <si>
    <t>1130632</t>
  </si>
  <si>
    <t>מגה אור אגח ו</t>
  </si>
  <si>
    <t>1138668</t>
  </si>
  <si>
    <t>מגה אור אגח ז</t>
  </si>
  <si>
    <t>1141696</t>
  </si>
  <si>
    <t>מגה אור אגח ט</t>
  </si>
  <si>
    <t>1165141</t>
  </si>
  <si>
    <t>סלקום אגח ח</t>
  </si>
  <si>
    <t>1132828</t>
  </si>
  <si>
    <t>511930125</t>
  </si>
  <si>
    <t>אדגר אגח ט</t>
  </si>
  <si>
    <t>1820190</t>
  </si>
  <si>
    <t>520035171</t>
  </si>
  <si>
    <t>A3.il</t>
  </si>
  <si>
    <t>אפריקה נכסים 6</t>
  </si>
  <si>
    <t>1129550</t>
  </si>
  <si>
    <t>510560188</t>
  </si>
  <si>
    <t>בזן.ק1</t>
  </si>
  <si>
    <t>2590255</t>
  </si>
  <si>
    <t>520036658</t>
  </si>
  <si>
    <t>ilA-</t>
  </si>
  <si>
    <t>דה לסר אגח 3</t>
  </si>
  <si>
    <t>1127299</t>
  </si>
  <si>
    <t>1427976</t>
  </si>
  <si>
    <t>דה לסר אגח ד</t>
  </si>
  <si>
    <t>1132059</t>
  </si>
  <si>
    <t>קרדן אןוי אגח ב</t>
  </si>
  <si>
    <t>1113034</t>
  </si>
  <si>
    <t>NV1239114</t>
  </si>
  <si>
    <t>השקעה ואחזקות</t>
  </si>
  <si>
    <t>ilD</t>
  </si>
  <si>
    <t>מניבים ריט אגח א</t>
  </si>
  <si>
    <t>1140581</t>
  </si>
  <si>
    <t>NR</t>
  </si>
  <si>
    <t>דיסקונט מנפיקים אגח יג</t>
  </si>
  <si>
    <t>7480155</t>
  </si>
  <si>
    <t>דיסקונט מנפיקים אגח יד</t>
  </si>
  <si>
    <t>7480163</t>
  </si>
  <si>
    <t>דקסיה ישראל הנפקות אגח יא</t>
  </si>
  <si>
    <t>1134154</t>
  </si>
  <si>
    <t>מזרחי הנפקות 40</t>
  </si>
  <si>
    <t>2310167</t>
  </si>
  <si>
    <t>מזרחי הנפקות 41</t>
  </si>
  <si>
    <t>2310175</t>
  </si>
  <si>
    <t>מרכנתיל אגח ב</t>
  </si>
  <si>
    <t>1138205</t>
  </si>
  <si>
    <t>513686154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</si>
  <si>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</si>
  <si>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</si>
  <si>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</si>
  <si>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</si>
  <si>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</si>
  <si>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</si>
  <si>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</si>
  <si>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</si>
  <si>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</si>
  <si>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</si>
  <si>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</si>
  <si>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</si>
  <si>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</si>
  <si>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</si>
  <si>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</si>
  <si>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</si>
  <si>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</si>
  <si>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</si>
  <si>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</si>
  <si>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אמות אגח ז</t>
  </si>
  <si>
    <t>1162866</t>
  </si>
  <si>
    <t>בנק לאומי שה סדרה 201</t>
  </si>
  <si>
    <t>6040158</t>
  </si>
  <si>
    <t>גב ים ח*</t>
  </si>
  <si>
    <t>7590151</t>
  </si>
  <si>
    <t>1744984</t>
  </si>
  <si>
    <t>חשמל אגח 26</t>
  </si>
  <si>
    <t>6000202</t>
  </si>
  <si>
    <t>חשמל אגח 28</t>
  </si>
  <si>
    <t>6000228</t>
  </si>
  <si>
    <t>ישראכרט א*</t>
  </si>
  <si>
    <t>1157536</t>
  </si>
  <si>
    <t>510706153</t>
  </si>
  <si>
    <t>כיל אגח ז</t>
  </si>
  <si>
    <t>2810372</t>
  </si>
  <si>
    <t>520027830</t>
  </si>
  <si>
    <t>כיל ה</t>
  </si>
  <si>
    <t>2810299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</si>
  <si>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</si>
  <si>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</si>
  <si>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</si>
  <si>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</si>
  <si>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</si>
  <si>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</si>
  <si>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</si>
  <si>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תעשיה אוירית אגח ג</t>
  </si>
  <si>
    <t>1127547</t>
  </si>
  <si>
    <t>520027194</t>
  </si>
  <si>
    <t>תעשיה אוירית אגח ד</t>
  </si>
  <si>
    <t>1133131</t>
  </si>
  <si>
    <t>בזק סדרה ט</t>
  </si>
  <si>
    <t>2300176</t>
  </si>
  <si>
    <t>ביג אג"ח סדרה ו</t>
  </si>
  <si>
    <t>1132521</t>
  </si>
  <si>
    <t>דה זראסאי אגח ג</t>
  </si>
  <si>
    <t>1137975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</si>
  <si>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</si>
  <si>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</si>
  <si>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</si>
  <si>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</si>
  <si>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</si>
  <si>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</si>
  <si>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</si>
  <si>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</si>
  <si>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</si>
  <si>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</si>
  <si>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</si>
  <si>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</si>
  <si>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</si>
  <si>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</si>
  <si>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</si>
  <si>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</si>
  <si>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</si>
  <si>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</si>
  <si>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</si>
  <si>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</si>
  <si>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</si>
  <si>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</si>
  <si>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</si>
  <si>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</si>
  <si>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</si>
  <si>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</si>
  <si>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</si>
  <si>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</si>
  <si>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</si>
  <si>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</si>
  <si>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</si>
  <si>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</si>
  <si>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</si>
  <si>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</si>
  <si>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</si>
  <si>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</si>
  <si>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</si>
  <si>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</si>
  <si>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</si>
  <si>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</si>
  <si>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</si>
  <si>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</si>
  <si>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</si>
  <si>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שלמה אחזקות אגח יז</t>
  </si>
  <si>
    <t>1410299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</si>
  <si>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</si>
  <si>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</si>
  <si>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</si>
  <si>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</si>
  <si>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</si>
  <si>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</si>
  <si>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</si>
  <si>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</si>
  <si>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</si>
  <si>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</si>
  <si>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</si>
  <si>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</si>
  <si>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</si>
  <si>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</si>
  <si>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</si>
  <si>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</si>
  <si>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יוניברסל אגח ב</t>
  </si>
  <si>
    <t>1141647</t>
  </si>
  <si>
    <t>511809071</t>
  </si>
  <si>
    <t>לייטסטון אגח א</t>
  </si>
  <si>
    <t>1133891</t>
  </si>
  <si>
    <t>1838682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</si>
  <si>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</si>
  <si>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</si>
  <si>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</si>
  <si>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</si>
  <si>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</si>
  <si>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</si>
  <si>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</si>
  <si>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</si>
  <si>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</si>
  <si>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</si>
  <si>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</si>
  <si>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</si>
  <si>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</si>
  <si>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פתאל אגח ב*</t>
  </si>
  <si>
    <t>1150812</t>
  </si>
  <si>
    <t>512607888</t>
  </si>
  <si>
    <t>מלונאות ותיירות</t>
  </si>
  <si>
    <t>פתאל אגח ג*</t>
  </si>
  <si>
    <t>1161785</t>
  </si>
  <si>
    <t>קרסו אגח ב</t>
  </si>
  <si>
    <t>1139591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</si>
  <si>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</si>
  <si>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</si>
  <si>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</si>
  <si>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</si>
  <si>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</si>
  <si>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</si>
  <si>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</si>
  <si>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</si>
  <si>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אול יר אגח 3</t>
  </si>
  <si>
    <t>1140136</t>
  </si>
  <si>
    <t>1841580</t>
  </si>
  <si>
    <t>אול יר אגח ה</t>
  </si>
  <si>
    <t>1143304</t>
  </si>
  <si>
    <t>איי די איי הנפקות 4</t>
  </si>
  <si>
    <t>1133099</t>
  </si>
  <si>
    <t>513910703</t>
  </si>
  <si>
    <t>איי די איי הנפקות 5</t>
  </si>
  <si>
    <t>1155878</t>
  </si>
  <si>
    <t>אנרג'יקס אגח א*</t>
  </si>
  <si>
    <t>1161751</t>
  </si>
  <si>
    <t>513901371</t>
  </si>
  <si>
    <t>סלקום אגח ט</t>
  </si>
  <si>
    <t>1132836</t>
  </si>
  <si>
    <t>סלקום אגח יב</t>
  </si>
  <si>
    <t>1143080</t>
  </si>
  <si>
    <t>סלקום יא</t>
  </si>
  <si>
    <t>1139252</t>
  </si>
  <si>
    <t>או.פי.סי אגח א*</t>
  </si>
  <si>
    <t>1141589</t>
  </si>
  <si>
    <t>514401702</t>
  </si>
  <si>
    <t>אנלייט אגח ו*</t>
  </si>
  <si>
    <t>7200173</t>
  </si>
  <si>
    <t>520041146</t>
  </si>
  <si>
    <t>בזן אגח 4</t>
  </si>
  <si>
    <t>2590362</t>
  </si>
  <si>
    <t>בזן אגח ה</t>
  </si>
  <si>
    <t>2590388</t>
  </si>
  <si>
    <t>בזן אגח י</t>
  </si>
  <si>
    <t>2590511</t>
  </si>
  <si>
    <t>דלשה קפיטל אגח ב</t>
  </si>
  <si>
    <t>1137314</t>
  </si>
  <si>
    <t>1888119</t>
  </si>
  <si>
    <t>טן דלק ג</t>
  </si>
  <si>
    <t>1131457</t>
  </si>
  <si>
    <t>511540809</t>
  </si>
  <si>
    <t>ilBBB+</t>
  </si>
  <si>
    <t>LUMIIT 3.275 01/31 01/26</t>
  </si>
  <si>
    <t>Baa2</t>
  </si>
  <si>
    <t>Moodys</t>
  </si>
  <si>
    <t>רילייטד אגח א</t>
  </si>
  <si>
    <t>1134923</t>
  </si>
  <si>
    <t>1849766</t>
  </si>
  <si>
    <t>ilBBB</t>
  </si>
  <si>
    <t>אנלייט אגח ה*</t>
  </si>
  <si>
    <t>7200116</t>
  </si>
  <si>
    <t>ישראמקו א*</t>
  </si>
  <si>
    <t>2320174</t>
  </si>
  <si>
    <t>550010003</t>
  </si>
  <si>
    <t>דלק קידוחים אגח א*</t>
  </si>
  <si>
    <t>4750089</t>
  </si>
  <si>
    <t>550013098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</si>
  <si>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</si>
  <si>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</si>
  <si>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</si>
  <si>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</si>
  <si>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</si>
  <si>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</si>
  <si>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</si>
  <si>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בזן אגח ט</t>
  </si>
  <si>
    <t>2590461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</si>
  <si>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</si>
  <si>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</si>
  <si>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</si>
  <si>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</si>
  <si>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</si>
  <si>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</si>
  <si>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</si>
  <si>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</si>
  <si>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</si>
  <si>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</si>
  <si>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</si>
  <si>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TEVA 6 01/25 10/24</t>
  </si>
  <si>
    <t>XS2083962691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</si>
  <si>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</si>
  <si>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</si>
  <si>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</si>
  <si>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</si>
  <si>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</si>
  <si>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</si>
  <si>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</si>
  <si>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INTEL 4.75 03/50</t>
  </si>
  <si>
    <t>US458140BM12</t>
  </si>
  <si>
    <t>Semiconductors &amp; Semiconductor Equipment</t>
  </si>
  <si>
    <t>INTEL 4.95 03/60</t>
  </si>
  <si>
    <t>US458140BN94</t>
  </si>
  <si>
    <t>Coca Cola 4.2 03/50</t>
  </si>
  <si>
    <t>US191216CQ13</t>
  </si>
  <si>
    <t>Food Beverage &amp; Tobacco</t>
  </si>
  <si>
    <t>A</t>
  </si>
  <si>
    <t>Walt Disney 4.7 03/2050</t>
  </si>
  <si>
    <t>US254687FS06</t>
  </si>
  <si>
    <t>Media</t>
  </si>
  <si>
    <t>BAXTER INTER 3.95 04/30</t>
  </si>
  <si>
    <t>US071813BW82</t>
  </si>
  <si>
    <t>Health Care Equipment &amp; Services</t>
  </si>
  <si>
    <t>A-</t>
  </si>
  <si>
    <t>COSCAST 3.75 04/40</t>
  </si>
  <si>
    <t>US20030NDH17</t>
  </si>
  <si>
    <t>SRENVX 4.5 24/44</t>
  </si>
  <si>
    <t>XS1108784510</t>
  </si>
  <si>
    <t>Insurance</t>
  </si>
  <si>
    <t>ZURNVX 5.125 06/48</t>
  </si>
  <si>
    <t>XS1795323952</t>
  </si>
  <si>
    <t>NAB 3.933 08/2034 08/29</t>
  </si>
  <si>
    <t>USG6S94TAB96</t>
  </si>
  <si>
    <t>Banks</t>
  </si>
  <si>
    <t>BBB+</t>
  </si>
  <si>
    <t>WESTPAC BANKING 4.11 07/34 07/29</t>
  </si>
  <si>
    <t>US961214EF61</t>
  </si>
  <si>
    <t>ABBVIE 4.45 05/46 06/46</t>
  </si>
  <si>
    <t>US00287YAW93</t>
  </si>
  <si>
    <t>ABIBB 5.55 01/49</t>
  </si>
  <si>
    <t>US03523TBV98</t>
  </si>
  <si>
    <t>BBB</t>
  </si>
  <si>
    <t>AT&amp;T 4.55 03/49 09/48</t>
  </si>
  <si>
    <t>US00206RDK59</t>
  </si>
  <si>
    <t>TELECOMMUNICATION SERVICES</t>
  </si>
  <si>
    <t>COMMONWEALTH BANK 3.61 9/34</t>
  </si>
  <si>
    <t>USQ2704MAA64</t>
  </si>
  <si>
    <t>CREDIT SUISSE 6.5 08/23</t>
  </si>
  <si>
    <t>XS0957135212</t>
  </si>
  <si>
    <t>FEDEX 5.1 01/44</t>
  </si>
  <si>
    <t>US31428XAW65</t>
  </si>
  <si>
    <t>Transportation</t>
  </si>
  <si>
    <t>PRU 4.5 PRUDENTIAL 09/47</t>
  </si>
  <si>
    <t>US744320AW24</t>
  </si>
  <si>
    <t>SRENVX 5.75 08/15/50 08/25</t>
  </si>
  <si>
    <t>XS1261170515</t>
  </si>
  <si>
    <t>AFLAC 3.6 04/30</t>
  </si>
  <si>
    <t>US001055BJ00</t>
  </si>
  <si>
    <t>ASHTEAD CAPITAL 4.25 11/29 11/27</t>
  </si>
  <si>
    <t>US045054AL70</t>
  </si>
  <si>
    <t>Other</t>
  </si>
  <si>
    <t>ASHTEAD CAPITAL 5.25 08/26 08/24</t>
  </si>
  <si>
    <t>US045054AH68</t>
  </si>
  <si>
    <t>AVGO 4.75 04/29</t>
  </si>
  <si>
    <t>US11135FAB76</t>
  </si>
  <si>
    <t>CROWN CASTLE 3.3 07/30</t>
  </si>
  <si>
    <t>US22822VAR24</t>
  </si>
  <si>
    <t>Real Estate</t>
  </si>
  <si>
    <t>DELL 5.3 01/29</t>
  </si>
  <si>
    <t>US24703DBA81</t>
  </si>
  <si>
    <t>Technology Hardware &amp; Equipment</t>
  </si>
  <si>
    <t>ETP 5.25 04/29</t>
  </si>
  <si>
    <t>US29278NAG88</t>
  </si>
  <si>
    <t>FSK 4.125 02/25</t>
  </si>
  <si>
    <t>US302635AE72</t>
  </si>
  <si>
    <t>Diversified Financials</t>
  </si>
  <si>
    <t>GOLDMAN SACHS 3.75 02/25 01/25</t>
  </si>
  <si>
    <t>US38147UAC18</t>
  </si>
  <si>
    <t>MERCK 2.875 06/29 06/79</t>
  </si>
  <si>
    <t>XS2011260705</t>
  </si>
  <si>
    <t>Pharmaceuticals &amp; Biotechnology</t>
  </si>
  <si>
    <t>Baa3</t>
  </si>
  <si>
    <t>MOLSON COORS 4.2 07/46 01/46</t>
  </si>
  <si>
    <t>US60871RAH30</t>
  </si>
  <si>
    <t>MOTOROLA SOLUTIONS 4.6 05/29 02/29</t>
  </si>
  <si>
    <t>US620076BN89</t>
  </si>
  <si>
    <t>NXP SEMICON 4.3 06/29</t>
  </si>
  <si>
    <t>US62954HAB42</t>
  </si>
  <si>
    <t>OWL ROCK 3.75 07/25</t>
  </si>
  <si>
    <t>US69121KAC80</t>
  </si>
  <si>
    <t>SYSCO CORP 5.95 04/30</t>
  </si>
  <si>
    <t>US871829BL07</t>
  </si>
  <si>
    <t>Food &amp; Staples Retailing</t>
  </si>
  <si>
    <t>TRPCN 5.3 03/77</t>
  </si>
  <si>
    <t>US89356BAC28</t>
  </si>
  <si>
    <t>UTILITIES</t>
  </si>
  <si>
    <t>TRPCN 5.875 08/76</t>
  </si>
  <si>
    <t>US89356BAB45</t>
  </si>
  <si>
    <t>VW 4.625 PERP 06/28</t>
  </si>
  <si>
    <t>XS1799939027</t>
  </si>
  <si>
    <t>Automobiles &amp; Components</t>
  </si>
  <si>
    <t>BAYNGR 3.125 11/79 11/27</t>
  </si>
  <si>
    <t>XS2077670342</t>
  </si>
  <si>
    <t>BB+</t>
  </si>
  <si>
    <t>CHCOCH 3.7 11/29</t>
  </si>
  <si>
    <t>US16412XAH89</t>
  </si>
  <si>
    <t>Ba1</t>
  </si>
  <si>
    <t>CHCOCH 7 6/30/24</t>
  </si>
  <si>
    <t>US16412XAD75</t>
  </si>
  <si>
    <t>CHENIERE CORPUS 5.125 06/27</t>
  </si>
  <si>
    <t>US16412XAG07</t>
  </si>
  <si>
    <t>CNC 4.625 12/29</t>
  </si>
  <si>
    <t>US15135BAS07</t>
  </si>
  <si>
    <t>CTXS 4.5 12/27</t>
  </si>
  <si>
    <t>US177376AE06</t>
  </si>
  <si>
    <t>ENBCN 6 01/27 01/77</t>
  </si>
  <si>
    <t>US29250NAN57</t>
  </si>
  <si>
    <t>HESM 5.125 06/28</t>
  </si>
  <si>
    <t>US428104AA14</t>
  </si>
  <si>
    <t>HOLCIM FIN 3 07/24</t>
  </si>
  <si>
    <t>XS1713466495</t>
  </si>
  <si>
    <t>MATERIALS</t>
  </si>
  <si>
    <t>PETROLEOS MEXICANOS 6.49 1/27 11/26</t>
  </si>
  <si>
    <t>USP78625DW03</t>
  </si>
  <si>
    <t>RBS 3.754 11/01/29 11/24</t>
  </si>
  <si>
    <t>US780097BM20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</si>
  <si>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</si>
  <si>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</si>
  <si>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</si>
  <si>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</si>
  <si>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</si>
  <si>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</si>
  <si>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</si>
  <si>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</si>
  <si>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</si>
  <si>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</si>
  <si>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</si>
  <si>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</si>
  <si>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</si>
  <si>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EDF 3  PERP</t>
  </si>
  <si>
    <t>FR0013464922</t>
  </si>
  <si>
    <t>EDF 6 PREP 01/26</t>
  </si>
  <si>
    <t>FR0011401728</t>
  </si>
  <si>
    <t>Electricite De Franc 5 01/26</t>
  </si>
  <si>
    <t>FR0011697028</t>
  </si>
  <si>
    <t>MSCI 3.625 09/30 03/28</t>
  </si>
  <si>
    <t>US55354GAK67</t>
  </si>
  <si>
    <t>Ba2</t>
  </si>
  <si>
    <t>ALLISON TRANSM 5 10/24 10/21</t>
  </si>
  <si>
    <t>US019736AD97</t>
  </si>
  <si>
    <t>Ba3</t>
  </si>
  <si>
    <t>Century Link 4 02/27 02/25</t>
  </si>
  <si>
    <t>US156700BC99</t>
  </si>
  <si>
    <t>HCA 5.875 02/29</t>
  </si>
  <si>
    <t>US404119BW86</t>
  </si>
  <si>
    <t>NGLS 6.5 07/27</t>
  </si>
  <si>
    <t>US87612BBL53</t>
  </si>
  <si>
    <t>NGLS 6.875 01/29</t>
  </si>
  <si>
    <t>US87612BBN10</t>
  </si>
  <si>
    <t>SIRIUS 4.625 07/24</t>
  </si>
  <si>
    <t>US82967NBE76</t>
  </si>
  <si>
    <t>Commercial &amp; Professional Services</t>
  </si>
  <si>
    <t>SIRIUS XM 4.625 05/23 05/18</t>
  </si>
  <si>
    <t>US82967NAL29</t>
  </si>
  <si>
    <t>UNITED RENTALS NORTH 4 07/30</t>
  </si>
  <si>
    <t>US911365BN33</t>
  </si>
  <si>
    <t>Capital Goods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</si>
  <si>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</si>
  <si>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</si>
  <si>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</si>
  <si>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</si>
  <si>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</si>
  <si>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</si>
  <si>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</si>
  <si>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B</t>
  </si>
  <si>
    <t>AIA GROUP 3.375 04/30</t>
  </si>
  <si>
    <t>US00131LAJ44</t>
  </si>
  <si>
    <t>ANHEUSER BUSCH 3.7 04/40</t>
  </si>
  <si>
    <t>BE6320936287</t>
  </si>
  <si>
    <t>FS KKR CAPITAL 4.25 2/25 01/25</t>
  </si>
  <si>
    <t>US30313RAA77</t>
  </si>
  <si>
    <t>GENERAL DYNAMICS 4.25 04/50</t>
  </si>
  <si>
    <t>US369550BJ68</t>
  </si>
  <si>
    <t>LOWES 5.125 04/50</t>
  </si>
  <si>
    <t>US548661DW49</t>
  </si>
  <si>
    <t>Retailing</t>
  </si>
  <si>
    <t>McDonald`s 4.2 04/50</t>
  </si>
  <si>
    <t>US58013MFR07</t>
  </si>
  <si>
    <t>Hotels Restaurants &amp; Leisure</t>
  </si>
  <si>
    <t>Oracle 3.85 04/60</t>
  </si>
  <si>
    <t>US68389XBY04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</si>
  <si>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</si>
  <si>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</si>
  <si>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</si>
  <si>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</si>
  <si>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</si>
  <si>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</si>
  <si>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</si>
  <si>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</si>
  <si>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</si>
  <si>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</si>
  <si>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</si>
  <si>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</si>
  <si>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</si>
  <si>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</si>
  <si>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</si>
  <si>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</si>
  <si>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</si>
  <si>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</si>
  <si>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</si>
  <si>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</si>
  <si>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</si>
  <si>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</si>
  <si>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</si>
  <si>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</si>
  <si>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</si>
  <si>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</si>
  <si>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</si>
  <si>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הפניקס 1</t>
  </si>
  <si>
    <t>767012</t>
  </si>
  <si>
    <t>הראל השקעות</t>
  </si>
  <si>
    <t>585018</t>
  </si>
  <si>
    <t>טאואר</t>
  </si>
  <si>
    <t>1082379</t>
  </si>
  <si>
    <t>520041997</t>
  </si>
  <si>
    <t>מוליכים למחצה</t>
  </si>
  <si>
    <t>טבע</t>
  </si>
  <si>
    <t>629014</t>
  </si>
  <si>
    <t>כיל</t>
  </si>
  <si>
    <t>281014</t>
  </si>
  <si>
    <t>לאומי</t>
  </si>
  <si>
    <t>604611</t>
  </si>
  <si>
    <t>מבני תעשיה</t>
  </si>
  <si>
    <t>226019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</si>
  <si>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</si>
  <si>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</si>
  <si>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</si>
  <si>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</si>
  <si>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</si>
  <si>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</si>
  <si>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</si>
  <si>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</si>
  <si>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</si>
  <si>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</si>
  <si>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</si>
  <si>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</si>
  <si>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</si>
  <si>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</si>
  <si>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</si>
  <si>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</si>
  <si>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</t>
  </si>
  <si>
    <t>746016</t>
  </si>
  <si>
    <t>שפיר הנדסה*</t>
  </si>
  <si>
    <t>1133875</t>
  </si>
  <si>
    <t>סה"כ תל אביב 90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</si>
  <si>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</si>
  <si>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</si>
  <si>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</si>
  <si>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</si>
  <si>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</si>
  <si>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</si>
  <si>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</si>
  <si>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</si>
  <si>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</si>
  <si>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</si>
  <si>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</si>
  <si>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</si>
  <si>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אנלייט אנרגיה*</t>
  </si>
  <si>
    <t>720011</t>
  </si>
  <si>
    <t>אנרגיקס*</t>
  </si>
  <si>
    <t>1123355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</si>
  <si>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</si>
  <si>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</si>
  <si>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</si>
  <si>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</si>
  <si>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</si>
  <si>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</si>
  <si>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</si>
  <si>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</si>
  <si>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</si>
  <si>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</si>
  <si>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</si>
  <si>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</si>
  <si>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</si>
  <si>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</si>
  <si>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</si>
  <si>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</si>
  <si>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</si>
  <si>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</si>
  <si>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</si>
  <si>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</si>
  <si>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</si>
  <si>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</si>
  <si>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</si>
  <si>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</si>
  <si>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</si>
  <si>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ישראכרט*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</si>
  <si>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</si>
  <si>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</si>
  <si>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</si>
  <si>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</si>
  <si>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</si>
  <si>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</si>
  <si>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</si>
  <si>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</si>
  <si>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</si>
  <si>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</si>
  <si>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</si>
  <si>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</si>
  <si>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</si>
  <si>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</si>
  <si>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</si>
  <si>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</si>
  <si>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</si>
  <si>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</si>
  <si>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</si>
  <si>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מנועי בית שמש*</t>
  </si>
  <si>
    <t>1081561</t>
  </si>
  <si>
    <t>520043480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</si>
  <si>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</si>
  <si>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</si>
  <si>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</si>
  <si>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</si>
  <si>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</si>
  <si>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</si>
  <si>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</si>
  <si>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</si>
  <si>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</si>
  <si>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</si>
  <si>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סקופ*</t>
  </si>
  <si>
    <t>288019</t>
  </si>
  <si>
    <t>520037425</t>
  </si>
  <si>
    <t>ערד השקעות ופתוח תעשיה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</si>
  <si>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</si>
  <si>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</si>
  <si>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</si>
  <si>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</si>
  <si>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</si>
  <si>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</si>
  <si>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</si>
  <si>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</si>
  <si>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</si>
  <si>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</si>
  <si>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</si>
  <si>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</si>
  <si>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</si>
  <si>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</si>
  <si>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</si>
  <si>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</si>
  <si>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</si>
  <si>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</si>
  <si>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</si>
  <si>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</si>
  <si>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</si>
  <si>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</si>
  <si>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</si>
  <si>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</si>
  <si>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</si>
  <si>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</si>
  <si>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</si>
  <si>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</si>
  <si>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</si>
  <si>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</si>
  <si>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אבגול*</t>
  </si>
  <si>
    <t>1100957</t>
  </si>
  <si>
    <t>510119068</t>
  </si>
  <si>
    <t>עץ נייר ודפוס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</si>
  <si>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</si>
  <si>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</si>
  <si>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</si>
  <si>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</si>
  <si>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</si>
  <si>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</si>
  <si>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</si>
  <si>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</si>
  <si>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</si>
  <si>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</si>
  <si>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</si>
  <si>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</si>
  <si>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</t>
  </si>
  <si>
    <t>1102458</t>
  </si>
  <si>
    <t>512434218</t>
  </si>
  <si>
    <t>מכשור רפואי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</si>
  <si>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</si>
  <si>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</si>
  <si>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</si>
  <si>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</si>
  <si>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</si>
  <si>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</si>
  <si>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</si>
  <si>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</si>
  <si>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</si>
  <si>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</si>
  <si>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</si>
  <si>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</si>
  <si>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</si>
  <si>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</si>
  <si>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</si>
  <si>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</si>
  <si>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ישראל מגורים*</t>
  </si>
  <si>
    <t>1097948</t>
  </si>
  <si>
    <t>520034760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</si>
  <si>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</si>
  <si>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</si>
  <si>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</si>
  <si>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</si>
  <si>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</si>
  <si>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</si>
  <si>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</si>
  <si>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</si>
  <si>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</si>
  <si>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</si>
  <si>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</si>
  <si>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</si>
  <si>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</si>
  <si>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</si>
  <si>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</si>
  <si>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</si>
  <si>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</si>
  <si>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</si>
  <si>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</si>
  <si>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</si>
  <si>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</si>
  <si>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</si>
  <si>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</si>
  <si>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</si>
  <si>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</si>
  <si>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</si>
  <si>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</si>
  <si>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</si>
  <si>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</si>
  <si>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</si>
  <si>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</si>
  <si>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</si>
  <si>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</si>
  <si>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</si>
  <si>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</si>
  <si>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</si>
  <si>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</si>
  <si>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</si>
  <si>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</si>
  <si>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</si>
  <si>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</si>
  <si>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</si>
  <si>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מניבים ריט</t>
  </si>
  <si>
    <t>1140573</t>
  </si>
  <si>
    <t>משביר לצרכן</t>
  </si>
  <si>
    <t>1104959</t>
  </si>
  <si>
    <t>513389270</t>
  </si>
  <si>
    <t>נובולוג*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</si>
  <si>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</si>
  <si>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</si>
  <si>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</si>
  <si>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</si>
  <si>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</si>
  <si>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</si>
  <si>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</si>
  <si>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</si>
  <si>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</si>
  <si>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</si>
  <si>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</si>
  <si>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</si>
  <si>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</si>
  <si>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</si>
  <si>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</si>
  <si>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</si>
  <si>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</si>
  <si>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</si>
  <si>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</si>
  <si>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</si>
  <si>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</si>
  <si>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</si>
  <si>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</si>
  <si>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</si>
  <si>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</si>
  <si>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</si>
  <si>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</si>
  <si>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</si>
  <si>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</si>
  <si>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</si>
  <si>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</si>
  <si>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</si>
  <si>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</si>
  <si>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</si>
  <si>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</si>
  <si>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</si>
  <si>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</si>
  <si>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</si>
  <si>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</si>
  <si>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</si>
  <si>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</si>
  <si>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</si>
  <si>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</si>
  <si>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CAESAR STONE SDO</t>
  </si>
  <si>
    <t>IL0011259137</t>
  </si>
  <si>
    <t>511439507</t>
  </si>
  <si>
    <t>CAMTEK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</si>
  <si>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</si>
  <si>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</si>
  <si>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</si>
  <si>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</si>
  <si>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</si>
  <si>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</si>
  <si>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</si>
  <si>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</si>
  <si>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</si>
  <si>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</si>
  <si>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</si>
  <si>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</si>
  <si>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</si>
  <si>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</si>
  <si>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INTL FLAVORS AND FRAGRANCES</t>
  </si>
  <si>
    <t>US4595061015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</si>
  <si>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</si>
  <si>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</si>
  <si>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</si>
  <si>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</si>
  <si>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</si>
  <si>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</si>
  <si>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</si>
  <si>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</si>
  <si>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</si>
  <si>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</si>
  <si>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</si>
  <si>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</si>
  <si>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</si>
  <si>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</si>
  <si>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</si>
  <si>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</si>
  <si>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</si>
  <si>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</si>
  <si>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</si>
  <si>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</si>
  <si>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</si>
  <si>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</si>
  <si>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</si>
  <si>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</si>
  <si>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</si>
  <si>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</si>
  <si>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</si>
  <si>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</si>
  <si>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</si>
  <si>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</si>
  <si>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</si>
  <si>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</si>
  <si>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</si>
  <si>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</si>
  <si>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</si>
  <si>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</si>
  <si>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</si>
  <si>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</si>
  <si>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</si>
  <si>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</si>
  <si>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</si>
  <si>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</si>
  <si>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</si>
  <si>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</si>
  <si>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</si>
  <si>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</si>
  <si>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</si>
  <si>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</si>
  <si>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</si>
  <si>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</si>
  <si>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</si>
  <si>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</si>
  <si>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</si>
  <si>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</si>
  <si>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Consumer Durables &amp; Apparel</t>
  </si>
  <si>
    <t>ADO PROPERTIES</t>
  </si>
  <si>
    <t>LU1250154413</t>
  </si>
  <si>
    <t>AIRBUS</t>
  </si>
  <si>
    <t>NL0000235190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</si>
  <si>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</si>
  <si>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</si>
  <si>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</si>
  <si>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</si>
  <si>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</si>
  <si>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</si>
  <si>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EXPRESS</t>
  </si>
  <si>
    <t>US0258161092</t>
  </si>
  <si>
    <t>AMERICAN TOWER</t>
  </si>
  <si>
    <t>US03027X1000</t>
  </si>
  <si>
    <t>APPLE INC</t>
  </si>
  <si>
    <t>US0378331005</t>
  </si>
  <si>
    <t>AROUNDTOWN</t>
  </si>
  <si>
    <t>LU1673108939</t>
  </si>
  <si>
    <t>ASML HOLDING NV</t>
  </si>
  <si>
    <t>NL0010273215</t>
  </si>
  <si>
    <t>CARREFOUR SA</t>
  </si>
  <si>
    <t>FR0000120172</t>
  </si>
  <si>
    <t>CATERPILLAR INC</t>
  </si>
  <si>
    <t>US1491231015</t>
  </si>
  <si>
    <t>CISCO SYSTEMS</t>
  </si>
  <si>
    <t>US17275R1023</t>
  </si>
  <si>
    <t>COSTCO WHOLESALE</t>
  </si>
  <si>
    <t>US22160K1051</t>
  </si>
  <si>
    <t>CROWN CASTLE INTL CORP</t>
  </si>
  <si>
    <t>US22822V1017</t>
  </si>
  <si>
    <t>DEUTSCHE POST AG REG</t>
  </si>
  <si>
    <t>DE0005552004</t>
  </si>
  <si>
    <t>DOLLAR GENERAL</t>
  </si>
  <si>
    <t>US2566771059</t>
  </si>
  <si>
    <t>DOMINO`S PIZZA INC</t>
  </si>
  <si>
    <t>US25754A2015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</si>
  <si>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</si>
  <si>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</si>
  <si>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</si>
  <si>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</si>
  <si>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</si>
  <si>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</si>
  <si>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</si>
  <si>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</si>
  <si>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</si>
  <si>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</si>
  <si>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</si>
  <si>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FERROVIAL SA</t>
  </si>
  <si>
    <t>ES0118900010</t>
  </si>
  <si>
    <t>BME</t>
  </si>
  <si>
    <t>HENNES &amp; MAURITZ AB B SHS</t>
  </si>
  <si>
    <t>SE0000106270</t>
  </si>
  <si>
    <t>HOME DEPOT INC</t>
  </si>
  <si>
    <t>US4370761029</t>
  </si>
  <si>
    <t>INTEL CORP</t>
  </si>
  <si>
    <t>US4581401001</t>
  </si>
  <si>
    <t>KERING</t>
  </si>
  <si>
    <t>FR0000121485</t>
  </si>
  <si>
    <t>LEVI STRAUSS &amp; CO  CLASS A</t>
  </si>
  <si>
    <t>US52736R1023</t>
  </si>
  <si>
    <t>LOCKHEED MARTIN CORP</t>
  </si>
  <si>
    <t>US5398301094</t>
  </si>
  <si>
    <t>LOREAL</t>
  </si>
  <si>
    <t>FR0000120321</t>
  </si>
  <si>
    <t>LULULEMON ATHLETICA INC</t>
  </si>
  <si>
    <t>US5500211090</t>
  </si>
  <si>
    <t>LVMH MOET HENNESSY LOUIS VUI</t>
  </si>
  <si>
    <t>FR0000121014</t>
  </si>
  <si>
    <t>MASTERCARD INC CLASS A</t>
  </si>
  <si>
    <t>US57636Q1040</t>
  </si>
  <si>
    <t>MCDONALDS</t>
  </si>
  <si>
    <t>US5801351017</t>
  </si>
  <si>
    <t>MICROSOFT CORP</t>
  </si>
  <si>
    <t>US5949181045</t>
  </si>
  <si>
    <t>MOODY`S</t>
  </si>
  <si>
    <t>US6153691059</t>
  </si>
  <si>
    <t>NESTLE SA REG</t>
  </si>
  <si>
    <t>CH0038863350</t>
  </si>
  <si>
    <t>NETFLIX INC</t>
  </si>
  <si>
    <t>US64110L1061</t>
  </si>
  <si>
    <t>NEXT PLC</t>
  </si>
  <si>
    <t>GB0032089863</t>
  </si>
  <si>
    <t>NIKE INC CL B</t>
  </si>
  <si>
    <t>US6541061031</t>
  </si>
  <si>
    <t>NOKIA OYJ</t>
  </si>
  <si>
    <t>FI0009000681</t>
  </si>
  <si>
    <t>NUTRIEN LTD</t>
  </si>
  <si>
    <t>CA67077M1086</t>
  </si>
  <si>
    <t>NVIDIA CORP</t>
  </si>
  <si>
    <t>US67066G1040</t>
  </si>
  <si>
    <t>PALO ALTO NETWORKS</t>
  </si>
  <si>
    <t>US6974351057</t>
  </si>
  <si>
    <t>PAYPAL HOLDINGS INC</t>
  </si>
  <si>
    <t>US70450Y1038</t>
  </si>
  <si>
    <t>PROLOGIS INC</t>
  </si>
  <si>
    <t>US74340W1036</t>
  </si>
  <si>
    <t>ROSS STORES</t>
  </si>
  <si>
    <t>US7782961038</t>
  </si>
  <si>
    <t>S&amp;P GLOBAL</t>
  </si>
  <si>
    <t>US78409V1044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</si>
  <si>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</si>
  <si>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</si>
  <si>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</si>
  <si>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</si>
  <si>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</si>
  <si>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</si>
  <si>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</si>
  <si>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</si>
  <si>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</si>
  <si>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</si>
  <si>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TARGET CORP</t>
  </si>
  <si>
    <t>US87612E1064</t>
  </si>
  <si>
    <t>TESCO PLC</t>
  </si>
  <si>
    <t>GB0008847096</t>
  </si>
  <si>
    <t>THALES SA</t>
  </si>
  <si>
    <t>FR0000121329</t>
  </si>
  <si>
    <t>TJX COMPANIES INC</t>
  </si>
  <si>
    <t>US8725401090</t>
  </si>
  <si>
    <t>UNITED PARCEL SERVICE CL B</t>
  </si>
  <si>
    <t>US9113121068</t>
  </si>
  <si>
    <t>VARONIS SYSTEMS</t>
  </si>
  <si>
    <t>US9222801022</t>
  </si>
  <si>
    <t>VINCI SA</t>
  </si>
  <si>
    <t>FR0000125486</t>
  </si>
  <si>
    <t>VISA</t>
  </si>
  <si>
    <t>US92826C8394</t>
  </si>
  <si>
    <t>WAL MART STORES INC</t>
  </si>
  <si>
    <t>US9311421039</t>
  </si>
  <si>
    <t>YUM CHINA HOLDING INC</t>
  </si>
  <si>
    <t>US98850P1093</t>
  </si>
  <si>
    <t>הראל סל תא 125</t>
  </si>
  <si>
    <t>1148899</t>
  </si>
  <si>
    <t>514103811</t>
  </si>
  <si>
    <t>מניות</t>
  </si>
  <si>
    <t>הראל סל תא בנקים</t>
  </si>
  <si>
    <t>1148949</t>
  </si>
  <si>
    <t>פסגות ETF תא צמיחה</t>
  </si>
  <si>
    <t>1148782</t>
  </si>
  <si>
    <t>513464289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</si>
  <si>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</si>
  <si>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</si>
  <si>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</si>
  <si>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</si>
  <si>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</si>
  <si>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</si>
  <si>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520041989</t>
  </si>
  <si>
    <t>קסם תא125</t>
  </si>
  <si>
    <t>1146356</t>
  </si>
  <si>
    <t>תכלית תא 125</t>
  </si>
  <si>
    <t>1143718</t>
  </si>
  <si>
    <t>513540310</t>
  </si>
  <si>
    <t>תכלית תא 35</t>
  </si>
  <si>
    <t>1143700</t>
  </si>
  <si>
    <t>תכלית תא בנקים</t>
  </si>
  <si>
    <t>1143726</t>
  </si>
  <si>
    <t>הראל סל תלבונד 20</t>
  </si>
  <si>
    <t>1150440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</si>
  <si>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</si>
  <si>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</si>
  <si>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</si>
  <si>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</si>
  <si>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</si>
  <si>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</si>
  <si>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</si>
  <si>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</si>
  <si>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</si>
  <si>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</si>
  <si>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</si>
  <si>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</si>
  <si>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</si>
  <si>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</si>
  <si>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</si>
  <si>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</si>
  <si>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</si>
  <si>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</si>
  <si>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</si>
  <si>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</si>
  <si>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</si>
  <si>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</si>
  <si>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</si>
  <si>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</si>
  <si>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</si>
  <si>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</si>
  <si>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</si>
  <si>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</si>
  <si>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</si>
  <si>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</si>
  <si>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</si>
  <si>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EMERGING MAR</t>
  </si>
  <si>
    <t>LU1681045453</t>
  </si>
  <si>
    <t>AMUNDI INDEX MSCI EM UCITS</t>
  </si>
  <si>
    <t>LU1437017350</t>
  </si>
  <si>
    <t>COMM SERV SELECT SECTOR SPDR</t>
  </si>
  <si>
    <t>US81369Y8527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</si>
  <si>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</si>
  <si>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</si>
  <si>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</si>
  <si>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</si>
  <si>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</si>
  <si>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</si>
  <si>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</si>
  <si>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</si>
  <si>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</si>
  <si>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</si>
  <si>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</si>
  <si>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</si>
  <si>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INVESCO CHINA TECHNOLOGY ETF</t>
  </si>
  <si>
    <t>US46138E8003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</si>
  <si>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</si>
  <si>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</si>
  <si>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</si>
  <si>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</si>
  <si>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</si>
  <si>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</si>
  <si>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</si>
  <si>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</si>
  <si>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HKSE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</si>
  <si>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</si>
  <si>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</si>
  <si>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</si>
  <si>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</si>
  <si>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</si>
  <si>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</si>
  <si>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CONSRU</t>
  </si>
  <si>
    <t>US4642887529</t>
  </si>
  <si>
    <t>ISHARES EUR600 INSURANCE (DE)</t>
  </si>
  <si>
    <t>DE000A0H08K7</t>
  </si>
  <si>
    <t>ISHARES MSCI CHINA ETF</t>
  </si>
  <si>
    <t>US46429B6719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</si>
  <si>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</si>
  <si>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</si>
  <si>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</si>
  <si>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</si>
  <si>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</si>
  <si>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</si>
  <si>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ISHR EUR600 IND GDS&amp;SERV (DE)</t>
  </si>
  <si>
    <t>DE000A0H08J9</t>
  </si>
  <si>
    <t>KRANESHARES CSI CHINA INTERNET</t>
  </si>
  <si>
    <t>US5007673065</t>
  </si>
  <si>
    <t>LYXOR ETF S&amp;P 500</t>
  </si>
  <si>
    <t>LU0496786657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</si>
  <si>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</si>
  <si>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</si>
  <si>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</si>
  <si>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</si>
  <si>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</si>
  <si>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</si>
  <si>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SOURCE S&amp;P 500 UCITS ETF</t>
  </si>
  <si>
    <t>IE00B3YCGJ38</t>
  </si>
  <si>
    <t>SPDR MSCI EUROPE CONSUMER ST</t>
  </si>
  <si>
    <t>IE00BKWQ0D84</t>
  </si>
  <si>
    <t>SPDR S&amp;P US CON STAP SELECT</t>
  </si>
  <si>
    <t>IE00BWBXM385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</si>
  <si>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</si>
  <si>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</si>
  <si>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</si>
  <si>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</si>
  <si>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</si>
  <si>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</si>
  <si>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</si>
  <si>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</si>
  <si>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</si>
  <si>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</si>
  <si>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</si>
  <si>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</si>
  <si>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</si>
  <si>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</si>
  <si>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</si>
  <si>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</si>
  <si>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</si>
  <si>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</si>
  <si>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</si>
  <si>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</si>
  <si>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AA-</t>
  </si>
  <si>
    <t>MONEDA LATAM CORP DEBT D</t>
  </si>
  <si>
    <t>KYG620101306</t>
  </si>
  <si>
    <t>AMUNDI PLANET</t>
  </si>
  <si>
    <t>LU1688575437</t>
  </si>
  <si>
    <t>LION 7 S1</t>
  </si>
  <si>
    <t>IE00B62G6V03</t>
  </si>
  <si>
    <t>SICAV Santander LatAm Corp Fund</t>
  </si>
  <si>
    <t>LU0363170191</t>
  </si>
  <si>
    <t>Amundi Funds Pioneer US High</t>
  </si>
  <si>
    <t>LU1883863851</t>
  </si>
  <si>
    <t>B+</t>
  </si>
  <si>
    <t>CS NL GL SEN LO MC</t>
  </si>
  <si>
    <t>LU0635707705</t>
  </si>
  <si>
    <t>FIDELITY US HIGH YD I ACC</t>
  </si>
  <si>
    <t>LU0891474172</t>
  </si>
  <si>
    <t>ING US Senior Loans</t>
  </si>
  <si>
    <t>LU0426533492</t>
  </si>
  <si>
    <t>NOMURA US HIGH YLD BD I USD</t>
  </si>
  <si>
    <t>IE00B3RW8498</t>
  </si>
  <si>
    <t>Babson European Bank Loan Fund</t>
  </si>
  <si>
    <t>IE00B6YX4R11</t>
  </si>
  <si>
    <t>Guggenheim US Loan Fund</t>
  </si>
  <si>
    <t>IE00BCFKMH92</t>
  </si>
  <si>
    <t>LION III EUR C3 ACC</t>
  </si>
  <si>
    <t>IE00B804LV55</t>
  </si>
  <si>
    <t>Specialist M&amp;G European Class R</t>
  </si>
  <si>
    <t>IE00B95WZM02</t>
  </si>
  <si>
    <t>Cheyne Real Estate Debt Fund Class X</t>
  </si>
  <si>
    <t>KYG210181668</t>
  </si>
  <si>
    <t>INVESCO US SENIOR LOAN G</t>
  </si>
  <si>
    <t>LU0564079282</t>
  </si>
  <si>
    <t>Neuberger EM LC</t>
  </si>
  <si>
    <t>IE00B9Z1CN71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</si>
  <si>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</si>
  <si>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</si>
  <si>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</si>
  <si>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</si>
  <si>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</si>
  <si>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</si>
  <si>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Tokio Marine Japan</t>
  </si>
  <si>
    <t>IE00BYYTL417</t>
  </si>
  <si>
    <t>VANGUARD EMR MK ST IN USD IN</t>
  </si>
  <si>
    <t>IE0031787223</t>
  </si>
  <si>
    <t>כתבי אופציה בישראל</t>
  </si>
  <si>
    <t>אנרג'יקס אופציה 3*</t>
  </si>
  <si>
    <t>1158922</t>
  </si>
  <si>
    <t>bC 1880 APR 2020</t>
  </si>
  <si>
    <t>83057869</t>
  </si>
  <si>
    <t>ל.ר.</t>
  </si>
  <si>
    <t>bP 1880 APR 2020</t>
  </si>
  <si>
    <t>83058016</t>
  </si>
  <si>
    <t>plC 2800 APR 2020</t>
  </si>
  <si>
    <t>82997180</t>
  </si>
  <si>
    <t>plP 2800 APR 2020</t>
  </si>
  <si>
    <t>82997404</t>
  </si>
  <si>
    <t>GOOG 04/17/20 C1600</t>
  </si>
  <si>
    <t>GOOG0420C160</t>
  </si>
  <si>
    <t>LMT US 05/15/20 C460</t>
  </si>
  <si>
    <t>LMTU0520C460</t>
  </si>
  <si>
    <t>MSFT 06/20 C180</t>
  </si>
  <si>
    <t>MSFT0620C180</t>
  </si>
  <si>
    <t>MSFT US 04/17/20 C210</t>
  </si>
  <si>
    <t>MSFT0420C210</t>
  </si>
  <si>
    <t>SPX 08/21/20 C3000</t>
  </si>
  <si>
    <t>SPX0820C3000</t>
  </si>
  <si>
    <t>SPXW 06/30/20 C2550</t>
  </si>
  <si>
    <t>SPXW620C2550</t>
  </si>
  <si>
    <t>SPXW 06/30/20 C2850</t>
  </si>
  <si>
    <t>SPXW420C2850</t>
  </si>
  <si>
    <t>EUROSTOXX 50 JUN20</t>
  </si>
  <si>
    <t>VGM0</t>
  </si>
  <si>
    <t>S&amp;P500 EMINI FUT JUN20</t>
  </si>
  <si>
    <t>ESM0</t>
  </si>
  <si>
    <t>STOXX EUROPE 600 JUN20</t>
  </si>
  <si>
    <t>SXOM0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</si>
  <si>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</si>
  <si>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</si>
  <si>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</si>
  <si>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</si>
  <si>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</si>
  <si>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</si>
  <si>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</si>
  <si>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</si>
  <si>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נתיבי גז  סדרה א ל.ס 5.6%</t>
  </si>
  <si>
    <t>1103084</t>
  </si>
  <si>
    <t>אגח ל.ס חשמל 2022</t>
  </si>
  <si>
    <t>6000129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</si>
  <si>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</si>
  <si>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</si>
  <si>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</si>
  <si>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</si>
  <si>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</si>
  <si>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</si>
  <si>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</si>
  <si>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גמא אגח א רמ</t>
  </si>
  <si>
    <t>1160852</t>
  </si>
  <si>
    <t>512711789</t>
  </si>
  <si>
    <t>גב ים נגב אגח א</t>
  </si>
  <si>
    <t>1151141</t>
  </si>
  <si>
    <t>514189596</t>
  </si>
  <si>
    <t>אורמת אגח 2*</t>
  </si>
  <si>
    <t>1139161</t>
  </si>
  <si>
    <t>SOLGEL WARRANT</t>
  </si>
  <si>
    <t>565685</t>
  </si>
  <si>
    <t>₪ / מט"ח</t>
  </si>
  <si>
    <t>+ILS/-USD 3.3967 10-03-21 (10) -428</t>
  </si>
  <si>
    <t>10000077</t>
  </si>
  <si>
    <t>+ILS/-USD 3.399 30-11-20 (10) -410</t>
  </si>
  <si>
    <t>10000073</t>
  </si>
  <si>
    <t>+ILS/-USD 3.4045 03-03-21 (12) -505</t>
  </si>
  <si>
    <t>10000006</t>
  </si>
  <si>
    <t>+ILS/-USD 3.4066 12-05-20 (20) -129</t>
  </si>
  <si>
    <t>10000004</t>
  </si>
  <si>
    <t>+ILS/-USD 3.4084 12-05-20 (10) -131</t>
  </si>
  <si>
    <t>10000003</t>
  </si>
  <si>
    <t>+ILS/-USD 3.414 17-03-21 (10) -440</t>
  </si>
  <si>
    <t>10000079</t>
  </si>
  <si>
    <t>+ILS/-USD 3.4169 14-05-20 (20) -146</t>
  </si>
  <si>
    <t>10000002</t>
  </si>
  <si>
    <t>+ILS/-USD 3.4172 15-03-21 (10) -453</t>
  </si>
  <si>
    <t>10000083</t>
  </si>
  <si>
    <t>+ILS/-USD 3.418 08-03-21 (10) -445</t>
  </si>
  <si>
    <t>10000081</t>
  </si>
  <si>
    <t>+ILS/-USD 3.4332 20-05-20 (20) -163</t>
  </si>
  <si>
    <t>10000001</t>
  </si>
  <si>
    <t>+ILS/-USD 3.82 02-07-20 (20) -450</t>
  </si>
  <si>
    <t>10000011</t>
  </si>
  <si>
    <t>+ILS/-USD 3.398 08-12-20 (11) -429</t>
  </si>
  <si>
    <t>+ILS/-USD 3.3981 08-12-20 (10) -429</t>
  </si>
  <si>
    <t>10000137</t>
  </si>
  <si>
    <t>+ILS/-USD 3.3982 26-06-20 (11) -208</t>
  </si>
  <si>
    <t>10000071</t>
  </si>
  <si>
    <t>+ILS/-USD 3.399 11-06-20 (10) -185</t>
  </si>
  <si>
    <t>10000496</t>
  </si>
  <si>
    <t>+ILS/-USD 3.4015 03-03-21 (11) -505</t>
  </si>
  <si>
    <t>10000082</t>
  </si>
  <si>
    <t>+ILS/-USD 3.407 08-12-20 (10) -420</t>
  </si>
  <si>
    <t>10000149</t>
  </si>
  <si>
    <t>+ILS/-USD 3.4086 12-05-20 (11) -129</t>
  </si>
  <si>
    <t>10000068</t>
  </si>
  <si>
    <t>+ILS/-USD 3.40935 21-04-20 (11) -106.5</t>
  </si>
  <si>
    <t>10000067</t>
  </si>
  <si>
    <t>+ILS/-USD 3.4185 09-06-20 (20) -165</t>
  </si>
  <si>
    <t>10000074</t>
  </si>
  <si>
    <t>+ILS/-USD 3.4194 09-06-20 (11) -161</t>
  </si>
  <si>
    <t>10000075</t>
  </si>
  <si>
    <t>+ILS/-USD 3.4204 14-05-20 (11) -146</t>
  </si>
  <si>
    <t>10000064</t>
  </si>
  <si>
    <t>+ILS/-USD 3.4218 09-06-20 (11) -162</t>
  </si>
  <si>
    <t>+ILS/-USD 3.422 11-06-20 (10) -315</t>
  </si>
  <si>
    <t>10000480</t>
  </si>
  <si>
    <t>+ILS/-USD 3.426 02-04-20 (11) -60</t>
  </si>
  <si>
    <t>+ILS/-USD 3.427 15-12-20 (10) -440</t>
  </si>
  <si>
    <t>10000162</t>
  </si>
  <si>
    <t>+ILS/-USD 3.4272 11-06-20 (10) -368</t>
  </si>
  <si>
    <t>10000473</t>
  </si>
  <si>
    <t>+ILS/-USD 3.4315 01-12-20 (10) -395</t>
  </si>
  <si>
    <t>10000168</t>
  </si>
  <si>
    <t>+ILS/-USD 3.4344 11-06-20 (10) -321</t>
  </si>
  <si>
    <t>10000477</t>
  </si>
  <si>
    <t>+ILS/-USD 3.4387 11-06-20 (10) -293</t>
  </si>
  <si>
    <t>10000482</t>
  </si>
  <si>
    <t>+ILS/-USD 3.4402 11-06-20 (10) -373</t>
  </si>
  <si>
    <t>10000472</t>
  </si>
  <si>
    <t>+ILS/-USD 3.4476 15-09-20 (10) -244</t>
  </si>
  <si>
    <t>10000185</t>
  </si>
  <si>
    <t>+ILS/-USD 3.4482 10-09-20 (10) -238</t>
  </si>
  <si>
    <t>10000183</t>
  </si>
  <si>
    <t>+ILS/-USD 3.4515 28-05-20 (10) -160</t>
  </si>
  <si>
    <t>10000164</t>
  </si>
  <si>
    <t>+ILS/-USD 3.452 10-11-20 (10) -800</t>
  </si>
  <si>
    <t>10000460</t>
  </si>
  <si>
    <t>+ILS/-USD 3.4523 06-04-20 (11) -137</t>
  </si>
  <si>
    <t>10000061</t>
  </si>
  <si>
    <t>+ILS/-USD 3.4548 06-04-20 (11) -137</t>
  </si>
  <si>
    <t>10000060</t>
  </si>
  <si>
    <t>+ILS/-USD 3.456 11-06-20 (10) -415</t>
  </si>
  <si>
    <t>10000469</t>
  </si>
  <si>
    <t>+ILS/-USD 3.4651 18-09-20 (10) -249</t>
  </si>
  <si>
    <t>10000189</t>
  </si>
  <si>
    <t>+ILS/-USD 3.4658 11-09-20 (10) -242</t>
  </si>
  <si>
    <t>10000187</t>
  </si>
  <si>
    <t>+ILS/-USD 3.4726 11-06-20 (10) -546</t>
  </si>
  <si>
    <t>10000461</t>
  </si>
  <si>
    <t>+ILS/-USD 3.483 28-05-20 (10) -170</t>
  </si>
  <si>
    <t>10000195</t>
  </si>
  <si>
    <t>+ILS/-USD 3.4852 28-05-20 (20) -158</t>
  </si>
  <si>
    <t>10000192</t>
  </si>
  <si>
    <t>+ILS/-USD 3.5021 10-11-20 (10) -904</t>
  </si>
  <si>
    <t>10000454</t>
  </si>
  <si>
    <t>+ILS/-USD 3.5185 25-03-21 (10) -535</t>
  </si>
  <si>
    <t>10000503</t>
  </si>
  <si>
    <t>+ILS/-USD 3.531 11-06-20 (10) -780</t>
  </si>
  <si>
    <t>10000451</t>
  </si>
  <si>
    <t>+ILS/-USD 3.5376 16-03-21 (11) -514</t>
  </si>
  <si>
    <t>10000097</t>
  </si>
  <si>
    <t>+ILS/-USD 3.5382 16-03-21 (12) -518</t>
  </si>
  <si>
    <t>10000263</t>
  </si>
  <si>
    <t>+ILS/-USD 3.5421 13-04-20 (20) -49</t>
  </si>
  <si>
    <t>10000204</t>
  </si>
  <si>
    <t>+ILS/-USD 3.5431 19-05-20 (10) -119</t>
  </si>
  <si>
    <t>10000209</t>
  </si>
  <si>
    <t>+ILS/-USD 3.5481 10-06-20 (11) -119</t>
  </si>
  <si>
    <t>10000099</t>
  </si>
  <si>
    <t>+ILS/-USD 3.5506 13-04-20 (10) -71</t>
  </si>
  <si>
    <t>10000206</t>
  </si>
  <si>
    <t>+ILS/-USD 3.5685 18-06-20 (12) -135</t>
  </si>
  <si>
    <t>10000265</t>
  </si>
  <si>
    <t>+ILS/-USD 3.5715 14-07-20 (12) -210</t>
  </si>
  <si>
    <t>10000260</t>
  </si>
  <si>
    <t>+ILS/-USD 3.583 16-11-20 (11) -340</t>
  </si>
  <si>
    <t>10000095</t>
  </si>
  <si>
    <t>+ILS/-USD 3.601 02-04-20 (12) -50</t>
  </si>
  <si>
    <t>10000213</t>
  </si>
  <si>
    <t>+ILS/-USD 3.6174 07-04-20 (12) -66</t>
  </si>
  <si>
    <t>10000218</t>
  </si>
  <si>
    <t>+ILS/-USD 3.684 07-04-20 (10) -180</t>
  </si>
  <si>
    <t>10000239</t>
  </si>
  <si>
    <t>+ILS/-USD 3.7384 11-06-20 (10) -201</t>
  </si>
  <si>
    <t>10000499</t>
  </si>
  <si>
    <t>+ILS/-USD 3.8 02-07-20 (11) -380</t>
  </si>
  <si>
    <t>10000090</t>
  </si>
  <si>
    <t>+ILS/-USD 3.8 11-06-20 (10) -340</t>
  </si>
  <si>
    <t>10000500</t>
  </si>
  <si>
    <t>+ILS/-USD 3.8145 20-04-20 (10) -195</t>
  </si>
  <si>
    <t>10000251</t>
  </si>
  <si>
    <t>+ILS/-USD 3.8505 02-04-20 (12) -145</t>
  </si>
  <si>
    <t>10000253</t>
  </si>
  <si>
    <t>+USD/-ILS 3.4057 11-06-20 (10) -173</t>
  </si>
  <si>
    <t>10000497</t>
  </si>
  <si>
    <t>+USD/-ILS 3.4079 11-06-20 (10) -171</t>
  </si>
  <si>
    <t>10000494</t>
  </si>
  <si>
    <t>+USD/-ILS 3.4114 11-06-20 (10) -156</t>
  </si>
  <si>
    <t>10000498</t>
  </si>
  <si>
    <t>+USD/-ILS 3.4305 11-06-20 (10) -195</t>
  </si>
  <si>
    <t>10000491</t>
  </si>
  <si>
    <t>+USD/-ILS 3.4338 08-12-20 (10) -382</t>
  </si>
  <si>
    <t>10000158</t>
  </si>
  <si>
    <t>+USD/-ILS 3.4353 11-06-20 (10) -232</t>
  </si>
  <si>
    <t>10000487</t>
  </si>
  <si>
    <t>+USD/-ILS 3.4505 28-05-20 (10) -155</t>
  </si>
  <si>
    <t>10000160</t>
  </si>
  <si>
    <t>+USD/-ILS 3.557 20-04-20 (10) -10</t>
  </si>
  <si>
    <t>10000271</t>
  </si>
  <si>
    <t>+USD/-ILS 3.5577 13-04-20 (10) -3</t>
  </si>
  <si>
    <t>10000269</t>
  </si>
  <si>
    <t>+USD/-ILS 3.558 07-04-20 (10) +0</t>
  </si>
  <si>
    <t>10000267</t>
  </si>
  <si>
    <t>+USD/-ILS 3.6465 13-04-20 (20) -35</t>
  </si>
  <si>
    <t>10000259</t>
  </si>
  <si>
    <t>+USD/-ILS 3.6866 02-04-20 (12) -14</t>
  </si>
  <si>
    <t>10000257</t>
  </si>
  <si>
    <t>+USD/-ILS 3.7485 07-04-20 (10) -65</t>
  </si>
  <si>
    <t>10000245</t>
  </si>
  <si>
    <t>פורוורד ש"ח-מט"ח</t>
  </si>
  <si>
    <t>10000096</t>
  </si>
  <si>
    <t>10000262</t>
  </si>
  <si>
    <t>10000098</t>
  </si>
  <si>
    <t>+EUR/-USD 1.1318 04-05-20 (12) +202</t>
  </si>
  <si>
    <t>10000035</t>
  </si>
  <si>
    <t>+USD/-EUR 1.1282 04-05-20 (12) +239</t>
  </si>
  <si>
    <t>10000022</t>
  </si>
  <si>
    <t>+EUR/-USD 1.10965 04-05-20 (20) +18.5</t>
  </si>
  <si>
    <t>10000089</t>
  </si>
  <si>
    <t>+EUR/-USD 1.1152 22-09-20 (20) +74</t>
  </si>
  <si>
    <t>+USD/-EUR 1.1158 04-05-20 (20) +144</t>
  </si>
  <si>
    <t>10000046</t>
  </si>
  <si>
    <t>+USD/-EUR 1.1171 04-05-20 (20) +95</t>
  </si>
  <si>
    <t>+USD/-EUR 1.1256 22-09-20 (20) +91</t>
  </si>
  <si>
    <t>+USD/-GBP 1.1791 06-07-20 (20) +18</t>
  </si>
  <si>
    <t>10000087</t>
  </si>
  <si>
    <t>+USD/-GBP 1.3073 06-07-20 (12) +68</t>
  </si>
  <si>
    <t>10000065</t>
  </si>
  <si>
    <t>+USD/-GBP 1.3078 06-07-20 (20) +68</t>
  </si>
  <si>
    <t>+EUR/-USD 1.11165 23-06-20 (20) +41.5</t>
  </si>
  <si>
    <t>10000264</t>
  </si>
  <si>
    <t>+EUR/-USD 1.1465 04-05-20 (20) +29</t>
  </si>
  <si>
    <t>10000201</t>
  </si>
  <si>
    <t>+EUR/-USD 1.1559 22-09-20 (20) +85</t>
  </si>
  <si>
    <t>10000202</t>
  </si>
  <si>
    <t>+GBP/-USD 1.29325 11-05-20 (10) +74.5</t>
  </si>
  <si>
    <t>10000468</t>
  </si>
  <si>
    <t>+GBP/-USD 1.29685 11-05-20 (10) +76.5</t>
  </si>
  <si>
    <t>10000467</t>
  </si>
  <si>
    <t>+GBP/-USD 1.3431 11-05-20 (10) +59</t>
  </si>
  <si>
    <t>10000476</t>
  </si>
  <si>
    <t>+USD/-EUR 1.09197 27-07-20 (10) +55.7</t>
  </si>
  <si>
    <t>10000502</t>
  </si>
  <si>
    <t>+USD/-EUR 1.0943 09-04-20 (10) +37</t>
  </si>
  <si>
    <t>10000493</t>
  </si>
  <si>
    <t>+USD/-EUR 1.1123 04-05-20 (12) +153</t>
  </si>
  <si>
    <t>10000069</t>
  </si>
  <si>
    <t>+USD/-EUR 1.1123 04-05-20 (20) +153</t>
  </si>
  <si>
    <t>+USD/-EUR 1.11595 09-04-20 (10) +88.5</t>
  </si>
  <si>
    <t>10000474</t>
  </si>
  <si>
    <t>+USD/-EUR 1.1192 23-06-20 (12) +104</t>
  </si>
  <si>
    <t>10000126</t>
  </si>
  <si>
    <t>+USD/-EUR 1.1195 23-06-20 (20) +105</t>
  </si>
  <si>
    <t>10000124</t>
  </si>
  <si>
    <t>+USD/-EUR 1.1218 04-05-20 (12) +193</t>
  </si>
  <si>
    <t>+USD/-EUR 1.12187 04-05-20 (20) +193.7</t>
  </si>
  <si>
    <t>10000063</t>
  </si>
  <si>
    <t>+USD/-EUR 1.12505 04-05-20 (12) +136.5</t>
  </si>
  <si>
    <t>10000084</t>
  </si>
  <si>
    <t>+USD/-EUR 1.1255 22-09-20 (12) +90</t>
  </si>
  <si>
    <t>10000170</t>
  </si>
  <si>
    <t>10000172</t>
  </si>
  <si>
    <t>+USD/-EUR 1.1258 22-09-20 (10) +90</t>
  </si>
  <si>
    <t>10000174</t>
  </si>
  <si>
    <t>+USD/-EUR 1.12684 19-10-20 (10) +102.4</t>
  </si>
  <si>
    <t>10000177</t>
  </si>
  <si>
    <t>+USD/-EUR 1.1289 21-10-20 (20) +99</t>
  </si>
  <si>
    <t>10000181</t>
  </si>
  <si>
    <t>+USD/-EUR 1.129 21-10-20 (12) +99</t>
  </si>
  <si>
    <t>10000179</t>
  </si>
  <si>
    <t>+USD/-EUR 1.15192 09-04-20 (10) +234.2</t>
  </si>
  <si>
    <t>10000457</t>
  </si>
  <si>
    <t>+USD/-GBP 1.1793 06-07-20 (12) +18</t>
  </si>
  <si>
    <t>10000255</t>
  </si>
  <si>
    <t>+USD/-GBP 1.24427 11-05-20 (10) +102.7</t>
  </si>
  <si>
    <t>10000463</t>
  </si>
  <si>
    <t>+USD/-GBP 1.2989 11-05-20 (10) +49</t>
  </si>
  <si>
    <t>10000471</t>
  </si>
  <si>
    <t>IRS</t>
  </si>
  <si>
    <t>10000000</t>
  </si>
  <si>
    <t>10000005</t>
  </si>
  <si>
    <t>TRS</t>
  </si>
  <si>
    <t>10000129</t>
  </si>
  <si>
    <t>10000134</t>
  </si>
  <si>
    <t>10000261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</si>
  <si>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</si>
  <si>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</si>
  <si>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</si>
  <si>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</si>
  <si>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</si>
  <si>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</si>
  <si>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</si>
  <si>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</si>
  <si>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30112000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</si>
  <si>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</si>
  <si>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</si>
  <si>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</si>
  <si>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</si>
  <si>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</si>
  <si>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</si>
  <si>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33820000</t>
  </si>
  <si>
    <t>32012000</t>
  </si>
  <si>
    <t>30212000</t>
  </si>
  <si>
    <t>30312000</t>
  </si>
  <si>
    <t>31712000</t>
  </si>
  <si>
    <t>31710000</t>
  </si>
  <si>
    <t>30210000</t>
  </si>
  <si>
    <t>30710000</t>
  </si>
  <si>
    <t>33810000</t>
  </si>
  <si>
    <t>30310000</t>
  </si>
  <si>
    <t>32610000</t>
  </si>
  <si>
    <t>34010000</t>
  </si>
  <si>
    <t>30810000</t>
  </si>
  <si>
    <t>32010000</t>
  </si>
  <si>
    <t>31110000</t>
  </si>
  <si>
    <t>34510000</t>
  </si>
  <si>
    <t>34610000</t>
  </si>
  <si>
    <t>31210000</t>
  </si>
  <si>
    <t>34520000</t>
  </si>
  <si>
    <t>30820000</t>
  </si>
  <si>
    <t>31220000</t>
  </si>
  <si>
    <t>32020000</t>
  </si>
  <si>
    <t>34020000</t>
  </si>
  <si>
    <t>31720000</t>
  </si>
  <si>
    <t>32011000</t>
  </si>
  <si>
    <t>30211000</t>
  </si>
  <si>
    <t>30311000</t>
  </si>
  <si>
    <t>515492866</t>
  </si>
  <si>
    <t>דירוג פנימי</t>
  </si>
  <si>
    <t>לא</t>
  </si>
  <si>
    <t>510242670</t>
  </si>
  <si>
    <t>AA</t>
  </si>
  <si>
    <t>כן</t>
  </si>
  <si>
    <t>11898602</t>
  </si>
  <si>
    <t>513642553</t>
  </si>
  <si>
    <t>תשתיות</t>
  </si>
  <si>
    <t>11898601</t>
  </si>
  <si>
    <t>11898600</t>
  </si>
  <si>
    <t>11898603</t>
  </si>
  <si>
    <t>11898604</t>
  </si>
  <si>
    <t>11898606</t>
  </si>
  <si>
    <t>11898607</t>
  </si>
  <si>
    <t>11898608</t>
  </si>
  <si>
    <t>11898609</t>
  </si>
  <si>
    <t>11898610</t>
  </si>
  <si>
    <t>514153105</t>
  </si>
  <si>
    <t>515628642</t>
  </si>
  <si>
    <t>510515752</t>
  </si>
  <si>
    <t>90840002</t>
  </si>
  <si>
    <t>513869347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</si>
  <si>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</si>
  <si>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</si>
  <si>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</si>
  <si>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</si>
  <si>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</si>
  <si>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</si>
  <si>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</si>
  <si>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</si>
  <si>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523632</t>
  </si>
  <si>
    <t>520039876</t>
  </si>
  <si>
    <t>524747</t>
  </si>
  <si>
    <t>545876</t>
  </si>
  <si>
    <t>91102700</t>
  </si>
  <si>
    <t>512705153</t>
  </si>
  <si>
    <t>91102701</t>
  </si>
  <si>
    <t>84666730</t>
  </si>
  <si>
    <t>513846667</t>
  </si>
  <si>
    <t>91040003</t>
  </si>
  <si>
    <t>91040006</t>
  </si>
  <si>
    <t>91040009</t>
  </si>
  <si>
    <t>66679</t>
  </si>
  <si>
    <t>91050039</t>
  </si>
  <si>
    <t>91050040</t>
  </si>
  <si>
    <t>91040012</t>
  </si>
  <si>
    <t>84666732</t>
  </si>
  <si>
    <t>513926857</t>
  </si>
  <si>
    <t>90310010</t>
  </si>
  <si>
    <t>550255400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</si>
  <si>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</si>
  <si>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</si>
  <si>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</si>
  <si>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</si>
  <si>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</si>
  <si>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</si>
  <si>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</si>
  <si>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</si>
  <si>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</si>
  <si>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</si>
  <si>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514946862</t>
  </si>
  <si>
    <t>9912270</t>
  </si>
  <si>
    <t>516020633</t>
  </si>
  <si>
    <t>510381601</t>
  </si>
  <si>
    <t>515154565</t>
  </si>
  <si>
    <t>508506</t>
  </si>
  <si>
    <t>67859</t>
  </si>
  <si>
    <t>72808</t>
  </si>
  <si>
    <t>קרדן אן.וי אגח ב חש 2/18</t>
  </si>
  <si>
    <t>1143270</t>
  </si>
  <si>
    <t>סה"כ יתרות התחייבות להשקעה</t>
  </si>
  <si>
    <t>סה"כ בחו"ל</t>
  </si>
  <si>
    <t>נדל"ן מניב בישראל</t>
  </si>
  <si>
    <t>נדל"ן מניב בחו"ל</t>
  </si>
  <si>
    <t>מובטחות משכנתא - גורם 01</t>
  </si>
  <si>
    <t>בבטחונות אחרים - גורם 94</t>
  </si>
  <si>
    <t>בבטחונות אחרים - גורם 111</t>
  </si>
  <si>
    <t>בבטחונות אחרים - גורם 147</t>
  </si>
  <si>
    <t>בבטחונות אחרים - גורם 156</t>
  </si>
  <si>
    <t>בבטחונות אחרים - גורם 154</t>
  </si>
  <si>
    <t>בבטחונות אחרים - גורם 159</t>
  </si>
  <si>
    <t>בבטחונות אחרים - גורם 96</t>
  </si>
  <si>
    <t>בבטחונות אחרים - גורם 129</t>
  </si>
  <si>
    <t>בבטחונות אחרים - גורם 98*</t>
  </si>
  <si>
    <t>בבטחונות אחרים - גורם 130</t>
  </si>
  <si>
    <t>בבטחונות אחרים - גורם 104</t>
  </si>
  <si>
    <t>בבטחונות אחרים - גורם 155</t>
  </si>
  <si>
    <t>בבטחונות אחרים - גורם 152</t>
  </si>
  <si>
    <t>בבטחונות אחרים - גורם 144</t>
  </si>
  <si>
    <t>בבטחונות אחרים - גורם 61</t>
  </si>
  <si>
    <t>בבטחונות אחרים - גורם 102</t>
  </si>
  <si>
    <t>בבטחונות אחרים - גורם 131</t>
  </si>
  <si>
    <t>בבטחונות אחרים - גורם 115*</t>
  </si>
  <si>
    <t>בבטחונות אחרים - גורם 133</t>
  </si>
  <si>
    <t>בבטחונות אחרים - גורם 137</t>
  </si>
  <si>
    <t>בבטחונות אחרים - גורם 118</t>
  </si>
  <si>
    <t>בבטחונות אחרים - גורם 148</t>
  </si>
  <si>
    <t>בבטחונות אחרים - גורם 143</t>
  </si>
  <si>
    <t>בבטחונות אחרים - גורם 138</t>
  </si>
  <si>
    <t>בבטחונות אחרים - גורם 112</t>
  </si>
  <si>
    <t>בבטחונות אחרים - גורם 153</t>
  </si>
  <si>
    <t>בבטחונות אחרים - גורם 149</t>
  </si>
  <si>
    <t>בבטחונות אחרים - גורם 142</t>
  </si>
  <si>
    <t>בבטחונות אחרים - גורם 123</t>
  </si>
  <si>
    <t>בבטחונות אחרים - גורם 139</t>
  </si>
  <si>
    <t>בבטחונות אחרים - גורם 160</t>
  </si>
  <si>
    <t>בבטחונות אחרים - גורם 146</t>
  </si>
  <si>
    <t>בבטחונות אחרים - גורם 105</t>
  </si>
  <si>
    <t>בבטחונות אחרים - גורם 38</t>
  </si>
  <si>
    <t>גורם 111</t>
  </si>
  <si>
    <t>גורם 105</t>
  </si>
  <si>
    <t>גורם 155</t>
  </si>
  <si>
    <t>גורם 154</t>
  </si>
  <si>
    <t>גורם 98</t>
  </si>
  <si>
    <t>גורם 158</t>
  </si>
  <si>
    <t>גורם 144</t>
  </si>
  <si>
    <t>גורם 156</t>
  </si>
  <si>
    <t>גורם 104</t>
  </si>
  <si>
    <t>גורם 137</t>
  </si>
  <si>
    <t>גורם 148</t>
  </si>
  <si>
    <t>גורם 143</t>
  </si>
  <si>
    <t>גורם 138</t>
  </si>
  <si>
    <t>גורם 112</t>
  </si>
  <si>
    <t>גורם 149</t>
  </si>
  <si>
    <t>גורם 142</t>
  </si>
  <si>
    <t>גורם 139</t>
  </si>
  <si>
    <t>גורם 153</t>
  </si>
  <si>
    <t>גורם 146</t>
  </si>
  <si>
    <t>גורם 157</t>
  </si>
  <si>
    <t>IL0060404899</t>
  </si>
  <si>
    <t>Baa1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</si>
</sst>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  <numFmt numFmtId="169" formatCode="_-* #,##0.00\ _D_M_-;\-* #,##0.00\ _D_M_-;_-* &quot;-&quot;??\ _D_M_-;_-@_-"/>
  </numFmts>
  <fonts count="57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Times New Roman"/>
      <family val="2"/>
      <charset val="177"/>
      <scheme val="major"/>
    </font>
  </fonts>
  <fills count="6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</fills>
  <borders count="4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158">
    <xf numFmtId="0" fontId="0" fillId="0" borderId="0"/>
    <xf numFmtId="164" fontId="23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166" fontId="13" fillId="0" borderId="0" applyFill="0" applyBorder="0" applyProtection="0">
      <alignment horizontal="right"/>
    </xf>
    <xf numFmtId="166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0" fillId="0" borderId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2" fillId="23" borderId="0" applyNumberFormat="0" applyBorder="0" applyAlignment="0" applyProtection="0"/>
    <xf numFmtId="0" fontId="32" fillId="18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9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33" borderId="0" applyNumberFormat="0" applyBorder="0" applyAlignment="0" applyProtection="0"/>
    <xf numFmtId="0" fontId="33" fillId="42" borderId="0" applyNumberFormat="0" applyBorder="0" applyAlignment="0" applyProtection="0"/>
    <xf numFmtId="0" fontId="35" fillId="33" borderId="0" applyNumberFormat="0" applyBorder="0" applyAlignment="0" applyProtection="0"/>
    <xf numFmtId="0" fontId="36" fillId="43" borderId="30" applyNumberFormat="0" applyAlignment="0" applyProtection="0"/>
    <xf numFmtId="0" fontId="37" fillId="34" borderId="31" applyNumberFormat="0" applyAlignment="0" applyProtection="0"/>
    <xf numFmtId="164" fontId="1" fillId="0" borderId="0" applyFont="0" applyFill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47" borderId="0" applyNumberFormat="0" applyBorder="0" applyAlignment="0" applyProtection="0"/>
    <xf numFmtId="0" fontId="41" fillId="0" borderId="32" applyNumberFormat="0" applyFill="0" applyAlignment="0" applyProtection="0"/>
    <xf numFmtId="0" fontId="42" fillId="0" borderId="33" applyNumberFormat="0" applyFill="0" applyAlignment="0" applyProtection="0"/>
    <xf numFmtId="0" fontId="43" fillId="0" borderId="34" applyNumberFormat="0" applyFill="0" applyAlignment="0" applyProtection="0"/>
    <xf numFmtId="0" fontId="43" fillId="0" borderId="0" applyNumberFormat="0" applyFill="0" applyBorder="0" applyAlignment="0" applyProtection="0"/>
    <xf numFmtId="0" fontId="44" fillId="42" borderId="30" applyNumberFormat="0" applyAlignment="0" applyProtection="0"/>
    <xf numFmtId="0" fontId="45" fillId="0" borderId="35" applyNumberFormat="0" applyFill="0" applyAlignment="0" applyProtection="0"/>
    <xf numFmtId="0" fontId="46" fillId="42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41" borderId="36" applyNumberFormat="0" applyFont="0" applyAlignment="0" applyProtection="0"/>
    <xf numFmtId="0" fontId="47" fillId="43" borderId="37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8" fillId="48" borderId="38" applyNumberFormat="0" applyProtection="0">
      <alignment vertical="center"/>
    </xf>
    <xf numFmtId="4" fontId="49" fillId="48" borderId="38" applyNumberFormat="0" applyProtection="0">
      <alignment vertical="center"/>
    </xf>
    <xf numFmtId="4" fontId="48" fillId="48" borderId="38" applyNumberFormat="0" applyProtection="0">
      <alignment horizontal="left" vertical="center" indent="1"/>
    </xf>
    <xf numFmtId="0" fontId="48" fillId="48" borderId="38" applyNumberFormat="0" applyProtection="0">
      <alignment horizontal="left" vertical="top" indent="1"/>
    </xf>
    <xf numFmtId="4" fontId="48" fillId="17" borderId="0" applyNumberFormat="0" applyProtection="0">
      <alignment horizontal="left" vertical="center" indent="1"/>
    </xf>
    <xf numFmtId="4" fontId="31" fillId="22" borderId="38" applyNumberFormat="0" applyProtection="0">
      <alignment horizontal="right" vertical="center"/>
    </xf>
    <xf numFmtId="4" fontId="31" fillId="18" borderId="38" applyNumberFormat="0" applyProtection="0">
      <alignment horizontal="right" vertical="center"/>
    </xf>
    <xf numFmtId="4" fontId="31" fillId="49" borderId="38" applyNumberFormat="0" applyProtection="0">
      <alignment horizontal="right" vertical="center"/>
    </xf>
    <xf numFmtId="4" fontId="31" fillId="50" borderId="38" applyNumberFormat="0" applyProtection="0">
      <alignment horizontal="right" vertical="center"/>
    </xf>
    <xf numFmtId="4" fontId="31" fillId="51" borderId="38" applyNumberFormat="0" applyProtection="0">
      <alignment horizontal="right" vertical="center"/>
    </xf>
    <xf numFmtId="4" fontId="31" fillId="52" borderId="38" applyNumberFormat="0" applyProtection="0">
      <alignment horizontal="right" vertical="center"/>
    </xf>
    <xf numFmtId="4" fontId="31" fillId="24" borderId="38" applyNumberFormat="0" applyProtection="0">
      <alignment horizontal="right" vertical="center"/>
    </xf>
    <xf numFmtId="4" fontId="31" fillId="53" borderId="38" applyNumberFormat="0" applyProtection="0">
      <alignment horizontal="right" vertical="center"/>
    </xf>
    <xf numFmtId="4" fontId="31" fillId="54" borderId="38" applyNumberFormat="0" applyProtection="0">
      <alignment horizontal="right" vertical="center"/>
    </xf>
    <xf numFmtId="4" fontId="48" fillId="55" borderId="39" applyNumberFormat="0" applyProtection="0">
      <alignment horizontal="left" vertical="center" indent="1"/>
    </xf>
    <xf numFmtId="4" fontId="31" fillId="56" borderId="0" applyNumberFormat="0" applyProtection="0">
      <alignment horizontal="left" vertical="center" indent="1"/>
    </xf>
    <xf numFmtId="4" fontId="50" fillId="23" borderId="0" applyNumberFormat="0" applyProtection="0">
      <alignment horizontal="left" vertical="center" indent="1"/>
    </xf>
    <xf numFmtId="4" fontId="31" fillId="17" borderId="38" applyNumberFormat="0" applyProtection="0">
      <alignment horizontal="right" vertical="center"/>
    </xf>
    <xf numFmtId="4" fontId="31" fillId="56" borderId="0" applyNumberFormat="0" applyProtection="0">
      <alignment horizontal="left" vertical="center" indent="1"/>
    </xf>
    <xf numFmtId="4" fontId="31" fillId="17" borderId="0" applyNumberFormat="0" applyProtection="0">
      <alignment horizontal="left" vertical="center" indent="1"/>
    </xf>
    <xf numFmtId="0" fontId="2" fillId="23" borderId="38" applyNumberFormat="0" applyProtection="0">
      <alignment horizontal="left" vertical="center" indent="1"/>
    </xf>
    <xf numFmtId="0" fontId="2" fillId="23" borderId="38" applyNumberFormat="0" applyProtection="0">
      <alignment horizontal="left" vertical="top" indent="1"/>
    </xf>
    <xf numFmtId="0" fontId="2" fillId="17" borderId="38" applyNumberFormat="0" applyProtection="0">
      <alignment horizontal="left" vertical="center" indent="1"/>
    </xf>
    <xf numFmtId="0" fontId="2" fillId="17" borderId="38" applyNumberFormat="0" applyProtection="0">
      <alignment horizontal="left" vertical="top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top" indent="1"/>
    </xf>
    <xf numFmtId="0" fontId="2" fillId="56" borderId="38" applyNumberFormat="0" applyProtection="0">
      <alignment horizontal="left" vertical="center" indent="1"/>
    </xf>
    <xf numFmtId="0" fontId="2" fillId="56" borderId="38" applyNumberFormat="0" applyProtection="0">
      <alignment horizontal="left" vertical="top" indent="1"/>
    </xf>
    <xf numFmtId="0" fontId="2" fillId="20" borderId="29" applyNumberFormat="0">
      <protection locked="0"/>
    </xf>
    <xf numFmtId="4" fontId="31" fillId="19" borderId="38" applyNumberFormat="0" applyProtection="0">
      <alignment vertical="center"/>
    </xf>
    <xf numFmtId="4" fontId="51" fillId="19" borderId="38" applyNumberFormat="0" applyProtection="0">
      <alignment vertical="center"/>
    </xf>
    <xf numFmtId="4" fontId="31" fillId="19" borderId="38" applyNumberFormat="0" applyProtection="0">
      <alignment horizontal="left" vertical="center" indent="1"/>
    </xf>
    <xf numFmtId="0" fontId="31" fillId="19" borderId="38" applyNumberFormat="0" applyProtection="0">
      <alignment horizontal="left" vertical="top" indent="1"/>
    </xf>
    <xf numFmtId="4" fontId="31" fillId="56" borderId="38" applyNumberFormat="0" applyProtection="0">
      <alignment horizontal="right" vertical="center"/>
    </xf>
    <xf numFmtId="4" fontId="51" fillId="56" borderId="38" applyNumberFormat="0" applyProtection="0">
      <alignment horizontal="right" vertical="center"/>
    </xf>
    <xf numFmtId="4" fontId="31" fillId="17" borderId="38" applyNumberFormat="0" applyProtection="0">
      <alignment horizontal="left" vertical="center" indent="1"/>
    </xf>
    <xf numFmtId="0" fontId="31" fillId="17" borderId="38" applyNumberFormat="0" applyProtection="0">
      <alignment horizontal="left" vertical="top" indent="1"/>
    </xf>
    <xf numFmtId="4" fontId="52" fillId="57" borderId="0" applyNumberFormat="0" applyProtection="0">
      <alignment horizontal="left" vertical="center" indent="1"/>
    </xf>
    <xf numFmtId="4" fontId="53" fillId="56" borderId="38" applyNumberFormat="0" applyProtection="0">
      <alignment horizontal="right" vertical="center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0" fillId="0" borderId="0"/>
    <xf numFmtId="0" fontId="56" fillId="5" borderId="0" applyNumberFormat="0" applyBorder="0" applyAlignment="0" applyProtection="0"/>
    <xf numFmtId="0" fontId="56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11" borderId="0" applyNumberFormat="0" applyBorder="0" applyAlignment="0" applyProtection="0"/>
    <xf numFmtId="0" fontId="56" fillId="13" borderId="0" applyNumberFormat="0" applyBorder="0" applyAlignment="0" applyProtection="0"/>
    <xf numFmtId="0" fontId="56" fillId="15" borderId="0" applyNumberFormat="0" applyBorder="0" applyAlignment="0" applyProtection="0"/>
    <xf numFmtId="0" fontId="56" fillId="6" borderId="0" applyNumberFormat="0" applyBorder="0" applyAlignment="0" applyProtection="0"/>
    <xf numFmtId="0" fontId="56" fillId="8" borderId="0" applyNumberFormat="0" applyBorder="0" applyAlignment="0" applyProtection="0"/>
    <xf numFmtId="0" fontId="56" fillId="10" borderId="0" applyNumberFormat="0" applyBorder="0" applyAlignment="0" applyProtection="0"/>
    <xf numFmtId="0" fontId="56" fillId="12" borderId="0" applyNumberFormat="0" applyBorder="0" applyAlignment="0" applyProtection="0"/>
    <xf numFmtId="0" fontId="56" fillId="14" borderId="0" applyNumberFormat="0" applyBorder="0" applyAlignment="0" applyProtection="0"/>
    <xf numFmtId="0" fontId="56" fillId="16" borderId="0" applyNumberFormat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56" fillId="4" borderId="28" applyNumberFormat="0" applyFont="0" applyAlignment="0" applyProtection="0"/>
    <xf numFmtId="0" fontId="56" fillId="4" borderId="28" applyNumberFormat="0" applyFont="0" applyAlignment="0" applyProtection="0"/>
    <xf numFmtId="0" fontId="33" fillId="60" borderId="0" applyNumberFormat="0" applyBorder="0" applyAlignment="0" applyProtection="0"/>
    <xf numFmtId="0" fontId="33" fillId="49" borderId="0" applyNumberFormat="0" applyBorder="0" applyAlignment="0" applyProtection="0"/>
    <xf numFmtId="0" fontId="33" fillId="24" borderId="0" applyNumberFormat="0" applyBorder="0" applyAlignment="0" applyProtection="0"/>
    <xf numFmtId="0" fontId="33" fillId="58" borderId="0" applyNumberFormat="0" applyBorder="0" applyAlignment="0" applyProtection="0"/>
    <xf numFmtId="0" fontId="33" fillId="59" borderId="0" applyNumberFormat="0" applyBorder="0" applyAlignment="0" applyProtection="0"/>
    <xf numFmtId="0" fontId="33" fillId="52" borderId="0" applyNumberFormat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</cellStyleXfs>
  <cellXfs count="148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2" fillId="0" borderId="0" xfId="7" applyFont="1" applyAlignment="1">
      <alignment horizontal="right"/>
    </xf>
    <xf numFmtId="49" fontId="15" fillId="2" borderId="10" xfId="7" applyNumberFormat="1" applyFont="1" applyFill="1" applyBorder="1" applyAlignment="1">
      <alignment horizontal="center" vertical="center" wrapText="1" readingOrder="2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2" fillId="0" borderId="0" xfId="7" applyFont="1" applyFill="1" applyBorder="1" applyAlignment="1">
      <alignment horizontal="right"/>
    </xf>
    <xf numFmtId="0" fontId="26" fillId="0" borderId="23" xfId="0" applyFont="1" applyFill="1" applyBorder="1" applyAlignment="1">
      <alignment horizontal="right"/>
    </xf>
    <xf numFmtId="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7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3"/>
    </xf>
    <xf numFmtId="0" fontId="27" fillId="0" borderId="0" xfId="0" applyFont="1" applyFill="1" applyBorder="1" applyAlignment="1">
      <alignment horizontal="right" indent="4"/>
    </xf>
    <xf numFmtId="0" fontId="27" fillId="0" borderId="0" xfId="0" applyFont="1" applyFill="1" applyBorder="1" applyAlignment="1">
      <alignment horizontal="right" indent="3"/>
    </xf>
    <xf numFmtId="4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167" fontId="26" fillId="0" borderId="23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6" fillId="0" borderId="24" xfId="0" applyFont="1" applyFill="1" applyBorder="1" applyAlignment="1">
      <alignment horizontal="right" indent="2"/>
    </xf>
    <xf numFmtId="0" fontId="27" fillId="0" borderId="24" xfId="0" applyFont="1" applyFill="1" applyBorder="1" applyAlignment="1">
      <alignment horizontal="right" indent="3"/>
    </xf>
    <xf numFmtId="0" fontId="27" fillId="0" borderId="24" xfId="0" applyFont="1" applyFill="1" applyBorder="1" applyAlignment="1">
      <alignment horizontal="right" indent="2"/>
    </xf>
    <xf numFmtId="0" fontId="27" fillId="0" borderId="25" xfId="0" applyFont="1" applyFill="1" applyBorder="1" applyAlignment="1">
      <alignment horizontal="right" indent="2"/>
    </xf>
    <xf numFmtId="0" fontId="27" fillId="0" borderId="26" xfId="0" applyNumberFormat="1" applyFont="1" applyFill="1" applyBorder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2" fontId="27" fillId="0" borderId="26" xfId="0" applyNumberFormat="1" applyFont="1" applyFill="1" applyBorder="1" applyAlignment="1">
      <alignment horizontal="right"/>
    </xf>
    <xf numFmtId="10" fontId="27" fillId="0" borderId="26" xfId="0" applyNumberFormat="1" applyFont="1" applyFill="1" applyBorder="1" applyAlignment="1">
      <alignment horizontal="right"/>
    </xf>
    <xf numFmtId="4" fontId="27" fillId="0" borderId="26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2" fontId="28" fillId="0" borderId="0" xfId="0" applyNumberFormat="1" applyFont="1" applyFill="1" applyBorder="1" applyAlignment="1">
      <alignment horizontal="right"/>
    </xf>
    <xf numFmtId="0" fontId="28" fillId="0" borderId="24" xfId="0" applyFont="1" applyFill="1" applyBorder="1" applyAlignment="1">
      <alignment horizontal="right"/>
    </xf>
    <xf numFmtId="0" fontId="28" fillId="0" borderId="24" xfId="0" applyFont="1" applyFill="1" applyBorder="1" applyAlignment="1">
      <alignment horizontal="right" indent="1"/>
    </xf>
    <xf numFmtId="0" fontId="5" fillId="0" borderId="0" xfId="0" applyFont="1" applyFill="1" applyAlignment="1">
      <alignment horizontal="center"/>
    </xf>
    <xf numFmtId="0" fontId="26" fillId="0" borderId="0" xfId="16" applyFont="1" applyFill="1" applyBorder="1" applyAlignment="1">
      <alignment horizontal="right"/>
    </xf>
    <xf numFmtId="0" fontId="26" fillId="0" borderId="0" xfId="16" applyFont="1" applyFill="1" applyBorder="1" applyAlignment="1">
      <alignment horizontal="right" indent="1"/>
    </xf>
    <xf numFmtId="0" fontId="27" fillId="0" borderId="0" xfId="16" applyFont="1" applyFill="1" applyBorder="1" applyAlignment="1">
      <alignment horizontal="right" indent="3"/>
    </xf>
    <xf numFmtId="4" fontId="27" fillId="0" borderId="0" xfId="16" applyNumberFormat="1" applyFont="1" applyFill="1" applyBorder="1" applyAlignment="1">
      <alignment horizontal="right"/>
    </xf>
    <xf numFmtId="4" fontId="26" fillId="0" borderId="0" xfId="16" applyNumberFormat="1" applyFont="1" applyFill="1" applyBorder="1" applyAlignment="1">
      <alignment horizontal="right"/>
    </xf>
    <xf numFmtId="14" fontId="27" fillId="0" borderId="0" xfId="16" applyNumberFormat="1" applyFont="1" applyFill="1" applyBorder="1" applyAlignment="1">
      <alignment horizontal="right"/>
    </xf>
    <xf numFmtId="14" fontId="26" fillId="0" borderId="0" xfId="16" applyNumberFormat="1" applyFont="1" applyFill="1" applyBorder="1" applyAlignment="1">
      <alignment horizontal="right"/>
    </xf>
    <xf numFmtId="0" fontId="27" fillId="0" borderId="0" xfId="77" applyNumberFormat="1" applyFont="1" applyFill="1" applyBorder="1" applyAlignment="1">
      <alignment horizontal="right"/>
    </xf>
    <xf numFmtId="164" fontId="6" fillId="0" borderId="27" xfId="13" applyFont="1" applyFill="1" applyBorder="1" applyAlignment="1">
      <alignment horizontal="right"/>
    </xf>
    <xf numFmtId="10" fontId="6" fillId="0" borderId="27" xfId="14" applyNumberFormat="1" applyFont="1" applyFill="1" applyBorder="1" applyAlignment="1">
      <alignment horizontal="center"/>
    </xf>
    <xf numFmtId="2" fontId="6" fillId="0" borderId="27" xfId="7" applyNumberFormat="1" applyFont="1" applyFill="1" applyBorder="1" applyAlignment="1">
      <alignment horizontal="right"/>
    </xf>
    <xf numFmtId="168" fontId="6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7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readingOrder="2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0" fontId="29" fillId="0" borderId="0" xfId="0" applyFont="1" applyFill="1"/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7" fillId="0" borderId="17" xfId="0" applyFont="1" applyBorder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21" fillId="2" borderId="18" xfId="0" applyFont="1" applyFill="1" applyBorder="1" applyAlignment="1">
      <alignment horizontal="center" vertical="center" wrapText="1" readingOrder="2"/>
    </xf>
    <xf numFmtId="0" fontId="17" fillId="0" borderId="19" xfId="0" applyFont="1" applyBorder="1" applyAlignment="1">
      <alignment horizontal="center" readingOrder="2"/>
    </xf>
    <xf numFmtId="0" fontId="17" fillId="0" borderId="20" xfId="0" applyFont="1" applyBorder="1" applyAlignment="1">
      <alignment horizontal="center" readingOrder="2"/>
    </xf>
    <xf numFmtId="0" fontId="6" fillId="0" borderId="0" xfId="0" applyFont="1" applyFill="1" applyAlignment="1">
      <alignment horizontal="right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21" fillId="2" borderId="20" xfId="0" applyFont="1" applyFill="1" applyBorder="1" applyAlignment="1">
      <alignment horizontal="center" vertical="center" wrapText="1" readingOrder="2"/>
    </xf>
  </cellXfs>
  <cellStyles count="158"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- הדגשה1 2" xfId="133"/>
    <cellStyle name="20% - הדגשה2 2" xfId="134"/>
    <cellStyle name="20% - הדגשה3 2" xfId="135"/>
    <cellStyle name="20% - הדגשה4 2" xfId="136"/>
    <cellStyle name="20% - הדגשה5 2" xfId="137"/>
    <cellStyle name="20% - הדגשה6 2" xfId="138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40% - הדגשה1 2" xfId="139"/>
    <cellStyle name="40% - הדגשה2 2" xfId="140"/>
    <cellStyle name="40% - הדגשה3 2" xfId="141"/>
    <cellStyle name="40% - הדגשה4 2" xfId="142"/>
    <cellStyle name="40% - הדגשה5 2" xfId="143"/>
    <cellStyle name="40% - הדגשה6 2" xfId="144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1 - 20%" xfId="38"/>
    <cellStyle name="Accent1 - 40%" xfId="39"/>
    <cellStyle name="Accent1 - 60%" xfId="40"/>
    <cellStyle name="Accent1_124" xfId="149"/>
    <cellStyle name="Accent2" xfId="41"/>
    <cellStyle name="Accent2 - 20%" xfId="42"/>
    <cellStyle name="Accent2 - 40%" xfId="43"/>
    <cellStyle name="Accent2 - 60%" xfId="44"/>
    <cellStyle name="Accent2_124" xfId="150"/>
    <cellStyle name="Accent3" xfId="45"/>
    <cellStyle name="Accent3 - 20%" xfId="46"/>
    <cellStyle name="Accent3 - 40%" xfId="47"/>
    <cellStyle name="Accent3 - 60%" xfId="48"/>
    <cellStyle name="Accent3_124" xfId="151"/>
    <cellStyle name="Accent4" xfId="49"/>
    <cellStyle name="Accent4 - 20%" xfId="50"/>
    <cellStyle name="Accent4 - 40%" xfId="51"/>
    <cellStyle name="Accent4 - 60%" xfId="52"/>
    <cellStyle name="Accent4_124" xfId="152"/>
    <cellStyle name="Accent5" xfId="53"/>
    <cellStyle name="Accent5 - 20%" xfId="54"/>
    <cellStyle name="Accent5 - 40%" xfId="55"/>
    <cellStyle name="Accent5 - 60%" xfId="56"/>
    <cellStyle name="Accent5_124" xfId="153"/>
    <cellStyle name="Accent6" xfId="57"/>
    <cellStyle name="Accent6 - 20%" xfId="58"/>
    <cellStyle name="Accent6 - 40%" xfId="59"/>
    <cellStyle name="Accent6 - 60%" xfId="60"/>
    <cellStyle name="Accent6_124" xfId="154"/>
    <cellStyle name="Bad" xfId="61"/>
    <cellStyle name="Calculation" xfId="62"/>
    <cellStyle name="Check Cell" xfId="63"/>
    <cellStyle name="Comma" xfId="13" builtinId="3"/>
    <cellStyle name="Comma 2" xfId="1"/>
    <cellStyle name="Comma 2 12" xfId="155"/>
    <cellStyle name="Comma 2 2" xfId="64"/>
    <cellStyle name="Comma 3" xfId="15"/>
    <cellStyle name="Comma 4" xfId="17"/>
    <cellStyle name="Comma 5" xfId="145"/>
    <cellStyle name="Currency [0] _1" xfId="2"/>
    <cellStyle name="Emphasis 1" xfId="65"/>
    <cellStyle name="Emphasis 2" xfId="66"/>
    <cellStyle name="Emphasis 3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Hyperlink 2" xfId="3"/>
    <cellStyle name="Input" xfId="74"/>
    <cellStyle name="Linked Cell" xfId="75"/>
    <cellStyle name="Neutral" xfId="76"/>
    <cellStyle name="Normal" xfId="0" builtinId="0"/>
    <cellStyle name="Normal 103" xfId="156"/>
    <cellStyle name="Normal 11" xfId="4"/>
    <cellStyle name="Normal 11 2" xfId="77"/>
    <cellStyle name="Normal 2" xfId="5"/>
    <cellStyle name="Normal 2 2" xfId="79"/>
    <cellStyle name="Normal 2 2 2" xfId="80"/>
    <cellStyle name="Normal 2 2_גולמי" xfId="146"/>
    <cellStyle name="Normal 2 3" xfId="78"/>
    <cellStyle name="Normal 2 4" xfId="81"/>
    <cellStyle name="Normal 2 5" xfId="18"/>
    <cellStyle name="Normal 2_234" xfId="132"/>
    <cellStyle name="Normal 3" xfId="6"/>
    <cellStyle name="Normal 3 2" xfId="82"/>
    <cellStyle name="Normal 4" xfId="12"/>
    <cellStyle name="Normal 4 2" xfId="83"/>
    <cellStyle name="Normal 5" xfId="84"/>
    <cellStyle name="Normal 6" xfId="16"/>
    <cellStyle name="Normal 97" xfId="157"/>
    <cellStyle name="Normal_2007-16618" xfId="7"/>
    <cellStyle name="Note" xfId="85"/>
    <cellStyle name="Output" xfId="86"/>
    <cellStyle name="Percent" xfId="14" builtinId="5"/>
    <cellStyle name="Percent 2" xfId="8"/>
    <cellStyle name="Percent 2 2" xfId="87"/>
    <cellStyle name="Percent 3" xfId="88"/>
    <cellStyle name="Percent 4" xfId="89"/>
    <cellStyle name="SAPBEXaggData" xfId="90"/>
    <cellStyle name="SAPBEXaggDataEmph" xfId="91"/>
    <cellStyle name="SAPBEXaggItem" xfId="92"/>
    <cellStyle name="SAPBEXaggItemX" xfId="93"/>
    <cellStyle name="SAPBEXchaText" xfId="94"/>
    <cellStyle name="SAPBEXexcBad7" xfId="95"/>
    <cellStyle name="SAPBEXexcBad8" xfId="96"/>
    <cellStyle name="SAPBEXexcBad9" xfId="97"/>
    <cellStyle name="SAPBEXexcCritical4" xfId="98"/>
    <cellStyle name="SAPBEXexcCritical5" xfId="99"/>
    <cellStyle name="SAPBEXexcCritical6" xfId="100"/>
    <cellStyle name="SAPBEXexcGood1" xfId="101"/>
    <cellStyle name="SAPBEXexcGood2" xfId="102"/>
    <cellStyle name="SAPBEXexcGood3" xfId="103"/>
    <cellStyle name="SAPBEXfilterDrill" xfId="104"/>
    <cellStyle name="SAPBEXfilterItem" xfId="105"/>
    <cellStyle name="SAPBEXfilterText" xfId="106"/>
    <cellStyle name="SAPBEXformats" xfId="107"/>
    <cellStyle name="SAPBEXheaderItem" xfId="108"/>
    <cellStyle name="SAPBEXheaderText" xfId="109"/>
    <cellStyle name="SAPBEXHLevel0" xfId="110"/>
    <cellStyle name="SAPBEXHLevel0X" xfId="111"/>
    <cellStyle name="SAPBEXHLevel1" xfId="112"/>
    <cellStyle name="SAPBEXHLevel1X" xfId="113"/>
    <cellStyle name="SAPBEXHLevel2" xfId="114"/>
    <cellStyle name="SAPBEXHLevel2X" xfId="115"/>
    <cellStyle name="SAPBEXHLevel3" xfId="116"/>
    <cellStyle name="SAPBEXHLevel3X" xfId="117"/>
    <cellStyle name="SAPBEXinputData" xfId="118"/>
    <cellStyle name="SAPBEXresData" xfId="119"/>
    <cellStyle name="SAPBEXresDataEmph" xfId="120"/>
    <cellStyle name="SAPBEXresItem" xfId="121"/>
    <cellStyle name="SAPBEXresItemX" xfId="122"/>
    <cellStyle name="SAPBEXstdData" xfId="123"/>
    <cellStyle name="SAPBEXstdDataEmph" xfId="124"/>
    <cellStyle name="SAPBEXstdItem" xfId="125"/>
    <cellStyle name="SAPBEXstdItemX" xfId="126"/>
    <cellStyle name="SAPBEXtitle" xfId="127"/>
    <cellStyle name="SAPBEXundefined" xfId="128"/>
    <cellStyle name="Sheet Title" xfId="129"/>
    <cellStyle name="Text" xfId="9"/>
    <cellStyle name="Title" xfId="130"/>
    <cellStyle name="Total" xfId="10"/>
    <cellStyle name="Warning Text" xfId="131"/>
    <cellStyle name="היפר-קישור" xfId="11" builtinId="8"/>
    <cellStyle name="הערה 2" xfId="147"/>
    <cellStyle name="הערה 3" xfId="148"/>
  </cellStyles>
  <dxfs count="45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7"/>
  <sheetViews>
    <sheetView rightToLeft="1" tabSelected="1" workbookViewId="0">
      <selection activeCell="C10" sqref="C10:C43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141</v>
      </c>
      <c r="C1" s="67" t="s" vm="1">
        <v>222</v>
      </c>
    </row>
    <row r="2" spans="1:4">
      <c r="B2" s="46" t="s">
        <v>140</v>
      </c>
      <c r="C2" s="67" t="s">
        <v>223</v>
      </c>
    </row>
    <row r="3" spans="1:4">
      <c r="B3" s="46" t="s">
        <v>142</v>
      </c>
      <c r="C3" s="67" t="s">
        <v>224</v>
      </c>
    </row>
    <row r="4" spans="1:4">
      <c r="B4" s="46" t="s">
        <v>143</v>
      </c>
      <c r="C4" s="67">
        <v>9455</v>
      </c>
    </row>
    <row r="6" spans="1:4" ht="26.25" customHeight="1">
      <c r="B6" s="133" t="s">
        <v>155</v>
      </c>
      <c r="C6" s="134"/>
      <c r="D6" s="135"/>
    </row>
    <row r="7" spans="1:4" s="9" customFormat="1">
      <c r="B7" s="21"/>
      <c r="C7" s="22" t="s">
        <v>106</v>
      </c>
      <c r="D7" s="23" t="s">
        <v>104</v>
      </c>
    </row>
    <row r="8" spans="1:4" s="9" customFormat="1">
      <c r="B8" s="21"/>
      <c r="C8" s="24" t="s">
        <v>200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154</v>
      </c>
      <c r="C10" s="119">
        <f>C11+C12+C23+C33+C37</f>
        <v>35403.225295888005</v>
      </c>
      <c r="D10" s="120">
        <f>C10/$C$42</f>
        <v>1</v>
      </c>
    </row>
    <row r="11" spans="1:4">
      <c r="A11" s="42" t="s">
        <v>121</v>
      </c>
      <c r="B11" s="27" t="s">
        <v>156</v>
      </c>
      <c r="C11" s="119">
        <f>מזומנים!J10</f>
        <v>4870.9965015560001</v>
      </c>
      <c r="D11" s="120">
        <f t="shared" ref="D11:D13" si="0">C11/$C$42</f>
        <v>0.13758623574111917</v>
      </c>
    </row>
    <row r="12" spans="1:4">
      <c r="B12" s="27" t="s">
        <v>157</v>
      </c>
      <c r="C12" s="119">
        <f>SUM(C13:C21)</f>
        <v>29052.075125735006</v>
      </c>
      <c r="D12" s="120">
        <f t="shared" si="0"/>
        <v>0.82060532290286359</v>
      </c>
    </row>
    <row r="13" spans="1:4">
      <c r="A13" s="44" t="s">
        <v>121</v>
      </c>
      <c r="B13" s="28" t="s">
        <v>67</v>
      </c>
      <c r="C13" s="119" vm="2">
        <v>8394.6524029550037</v>
      </c>
      <c r="D13" s="120">
        <f t="shared" si="0"/>
        <v>0.23711546992669114</v>
      </c>
    </row>
    <row r="14" spans="1:4">
      <c r="A14" s="44" t="s">
        <v>121</v>
      </c>
      <c r="B14" s="28" t="s">
        <v>68</v>
      </c>
      <c r="C14" s="119" t="s" vm="3">
        <v>2089</v>
      </c>
      <c r="D14" s="120" t="s" vm="4">
        <v>2089</v>
      </c>
    </row>
    <row r="15" spans="1:4">
      <c r="A15" s="44" t="s">
        <v>121</v>
      </c>
      <c r="B15" s="28" t="s">
        <v>69</v>
      </c>
      <c r="C15" s="119">
        <f>'אג"ח קונצרני'!R11</f>
        <v>11860.761601521001</v>
      </c>
      <c r="D15" s="120">
        <f t="shared" ref="D15:D21" si="1">C15/$C$42</f>
        <v>0.33501923913408527</v>
      </c>
    </row>
    <row r="16" spans="1:4">
      <c r="A16" s="44" t="s">
        <v>121</v>
      </c>
      <c r="B16" s="28" t="s">
        <v>70</v>
      </c>
      <c r="C16" s="119" vm="5">
        <v>3010.9651113409996</v>
      </c>
      <c r="D16" s="120">
        <f t="shared" si="1"/>
        <v>8.5047762913587302E-2</v>
      </c>
    </row>
    <row r="17" spans="1:4">
      <c r="A17" s="44" t="s">
        <v>121</v>
      </c>
      <c r="B17" s="28" t="s">
        <v>214</v>
      </c>
      <c r="C17" s="119" vm="6">
        <v>4671.0861447970001</v>
      </c>
      <c r="D17" s="120">
        <f t="shared" si="1"/>
        <v>0.13193956499041162</v>
      </c>
    </row>
    <row r="18" spans="1:4">
      <c r="A18" s="44" t="s">
        <v>121</v>
      </c>
      <c r="B18" s="28" t="s">
        <v>71</v>
      </c>
      <c r="C18" s="119" vm="7">
        <v>1230.9983598379999</v>
      </c>
      <c r="D18" s="120">
        <f t="shared" si="1"/>
        <v>3.4770796998006205E-2</v>
      </c>
    </row>
    <row r="19" spans="1:4">
      <c r="A19" s="44" t="s">
        <v>121</v>
      </c>
      <c r="B19" s="28" t="s">
        <v>72</v>
      </c>
      <c r="C19" s="119" vm="8">
        <v>0.24064523500000004</v>
      </c>
      <c r="D19" s="120">
        <f t="shared" si="1"/>
        <v>6.7972686948369747E-6</v>
      </c>
    </row>
    <row r="20" spans="1:4">
      <c r="A20" s="44" t="s">
        <v>121</v>
      </c>
      <c r="B20" s="28" t="s">
        <v>73</v>
      </c>
      <c r="C20" s="119" vm="9">
        <v>10.754769311000002</v>
      </c>
      <c r="D20" s="120">
        <f t="shared" si="1"/>
        <v>3.0377936532943912E-4</v>
      </c>
    </row>
    <row r="21" spans="1:4">
      <c r="A21" s="44" t="s">
        <v>121</v>
      </c>
      <c r="B21" s="28" t="s">
        <v>74</v>
      </c>
      <c r="C21" s="119" vm="10">
        <v>-127.38390926300001</v>
      </c>
      <c r="D21" s="120">
        <f t="shared" si="1"/>
        <v>-3.5980876939422615E-3</v>
      </c>
    </row>
    <row r="22" spans="1:4">
      <c r="A22" s="44" t="s">
        <v>121</v>
      </c>
      <c r="B22" s="28" t="s">
        <v>75</v>
      </c>
      <c r="C22" s="119" t="s" vm="11">
        <v>2089</v>
      </c>
      <c r="D22" s="120" t="s" vm="12">
        <v>2089</v>
      </c>
    </row>
    <row r="23" spans="1:4">
      <c r="B23" s="27" t="s">
        <v>158</v>
      </c>
      <c r="C23" s="119">
        <f>SUM(C24:C31)</f>
        <v>127.34862382700001</v>
      </c>
      <c r="D23" s="120">
        <f>C23/$C$42</f>
        <v>3.597091021020371E-3</v>
      </c>
    </row>
    <row r="24" spans="1:4">
      <c r="A24" s="44" t="s">
        <v>121</v>
      </c>
      <c r="B24" s="28" t="s">
        <v>76</v>
      </c>
      <c r="C24" s="119" t="s" vm="13">
        <v>2089</v>
      </c>
      <c r="D24" s="120" t="s" vm="14">
        <v>2089</v>
      </c>
    </row>
    <row r="25" spans="1:4">
      <c r="A25" s="44" t="s">
        <v>121</v>
      </c>
      <c r="B25" s="28" t="s">
        <v>77</v>
      </c>
      <c r="C25" s="119" t="s" vm="15">
        <v>2089</v>
      </c>
      <c r="D25" s="120" t="s" vm="16">
        <v>2089</v>
      </c>
    </row>
    <row r="26" spans="1:4">
      <c r="A26" s="44" t="s">
        <v>121</v>
      </c>
      <c r="B26" s="28" t="s">
        <v>69</v>
      </c>
      <c r="C26" s="119" vm="17">
        <v>169.14698000000001</v>
      </c>
      <c r="D26" s="120">
        <f>C26/$C$42</f>
        <v>4.7777279777852901E-3</v>
      </c>
    </row>
    <row r="27" spans="1:4">
      <c r="A27" s="44" t="s">
        <v>121</v>
      </c>
      <c r="B27" s="28" t="s">
        <v>78</v>
      </c>
      <c r="C27" s="119" t="s" vm="18">
        <v>2089</v>
      </c>
      <c r="D27" s="120" t="s" vm="19">
        <v>2089</v>
      </c>
    </row>
    <row r="28" spans="1:4">
      <c r="A28" s="44" t="s">
        <v>121</v>
      </c>
      <c r="B28" s="28" t="s">
        <v>79</v>
      </c>
      <c r="C28" s="119" t="s" vm="20">
        <v>2089</v>
      </c>
      <c r="D28" s="120" t="s" vm="21">
        <v>2089</v>
      </c>
    </row>
    <row r="29" spans="1:4">
      <c r="A29" s="44" t="s">
        <v>121</v>
      </c>
      <c r="B29" s="28" t="s">
        <v>80</v>
      </c>
      <c r="C29" s="119" vm="22">
        <v>1.4791551E-2</v>
      </c>
      <c r="D29" s="120">
        <f>C29/$C$42</f>
        <v>4.1780235773371759E-7</v>
      </c>
    </row>
    <row r="30" spans="1:4">
      <c r="A30" s="44" t="s">
        <v>121</v>
      </c>
      <c r="B30" s="28" t="s">
        <v>181</v>
      </c>
      <c r="C30" s="119" t="s" vm="23">
        <v>2089</v>
      </c>
      <c r="D30" s="120" t="s" vm="24">
        <v>2089</v>
      </c>
    </row>
    <row r="31" spans="1:4">
      <c r="A31" s="44" t="s">
        <v>121</v>
      </c>
      <c r="B31" s="28" t="s">
        <v>101</v>
      </c>
      <c r="C31" s="119" vm="25">
        <v>-41.813147724000011</v>
      </c>
      <c r="D31" s="120">
        <f>C31/$C$42</f>
        <v>-1.1810547591226527E-3</v>
      </c>
    </row>
    <row r="32" spans="1:4">
      <c r="A32" s="44" t="s">
        <v>121</v>
      </c>
      <c r="B32" s="28" t="s">
        <v>81</v>
      </c>
      <c r="C32" s="119" t="s" vm="26">
        <v>2089</v>
      </c>
      <c r="D32" s="120" t="s" vm="27">
        <v>2089</v>
      </c>
    </row>
    <row r="33" spans="1:4">
      <c r="A33" s="44" t="s">
        <v>121</v>
      </c>
      <c r="B33" s="27" t="s">
        <v>159</v>
      </c>
      <c r="C33" s="119">
        <f>הלוואות!P10</f>
        <v>1351.9576200000001</v>
      </c>
      <c r="D33" s="120">
        <f>C33/$C$42</f>
        <v>3.8187413963016149E-2</v>
      </c>
    </row>
    <row r="34" spans="1:4">
      <c r="A34" s="44" t="s">
        <v>121</v>
      </c>
      <c r="B34" s="27" t="s">
        <v>160</v>
      </c>
      <c r="C34" s="119" t="s" vm="28">
        <v>2089</v>
      </c>
      <c r="D34" s="120" t="s" vm="29">
        <v>2089</v>
      </c>
    </row>
    <row r="35" spans="1:4">
      <c r="A35" s="44" t="s">
        <v>121</v>
      </c>
      <c r="B35" s="27" t="s">
        <v>161</v>
      </c>
      <c r="C35" s="119" t="s" vm="30">
        <v>2089</v>
      </c>
      <c r="D35" s="120" t="s" vm="31">
        <v>2089</v>
      </c>
    </row>
    <row r="36" spans="1:4">
      <c r="A36" s="44" t="s">
        <v>121</v>
      </c>
      <c r="B36" s="45" t="s">
        <v>162</v>
      </c>
      <c r="C36" s="119" t="s" vm="32">
        <v>2089</v>
      </c>
      <c r="D36" s="120" t="s" vm="33">
        <v>2089</v>
      </c>
    </row>
    <row r="37" spans="1:4">
      <c r="A37" s="44" t="s">
        <v>121</v>
      </c>
      <c r="B37" s="27" t="s">
        <v>163</v>
      </c>
      <c r="C37" s="119" vm="34">
        <v>0.84742476999999994</v>
      </c>
      <c r="D37" s="120">
        <f t="shared" ref="D37:D38" si="2">C37/$C$42</f>
        <v>2.393637198073098E-5</v>
      </c>
    </row>
    <row r="38" spans="1:4">
      <c r="A38" s="44"/>
      <c r="B38" s="55" t="s">
        <v>165</v>
      </c>
      <c r="C38" s="119">
        <v>0</v>
      </c>
      <c r="D38" s="120">
        <f t="shared" si="2"/>
        <v>0</v>
      </c>
    </row>
    <row r="39" spans="1:4">
      <c r="A39" s="44" t="s">
        <v>121</v>
      </c>
      <c r="B39" s="56" t="s">
        <v>166</v>
      </c>
      <c r="C39" s="119" t="s" vm="35">
        <v>2089</v>
      </c>
      <c r="D39" s="120" t="s" vm="36">
        <v>2089</v>
      </c>
    </row>
    <row r="40" spans="1:4">
      <c r="A40" s="44" t="s">
        <v>121</v>
      </c>
      <c r="B40" s="56" t="s">
        <v>198</v>
      </c>
      <c r="C40" s="119" t="s" vm="37">
        <v>2089</v>
      </c>
      <c r="D40" s="120" t="s" vm="38">
        <v>2089</v>
      </c>
    </row>
    <row r="41" spans="1:4">
      <c r="A41" s="44" t="s">
        <v>121</v>
      </c>
      <c r="B41" s="56" t="s">
        <v>167</v>
      </c>
      <c r="C41" s="119" t="s" vm="39">
        <v>2089</v>
      </c>
      <c r="D41" s="120" t="s" vm="40">
        <v>2089</v>
      </c>
    </row>
    <row r="42" spans="1:4">
      <c r="B42" s="56" t="s">
        <v>82</v>
      </c>
      <c r="C42" s="119">
        <f>C38+C10</f>
        <v>35403.225295888005</v>
      </c>
      <c r="D42" s="120">
        <f>C42/$C$42</f>
        <v>1</v>
      </c>
    </row>
    <row r="43" spans="1:4">
      <c r="A43" s="44" t="s">
        <v>121</v>
      </c>
      <c r="B43" s="56" t="s">
        <v>164</v>
      </c>
      <c r="C43" s="119">
        <f>'יתרת התחייבות להשקעה'!C10</f>
        <v>697.44326336981226</v>
      </c>
      <c r="D43" s="120"/>
    </row>
    <row r="44" spans="1:4">
      <c r="B44" s="5" t="s">
        <v>105</v>
      </c>
    </row>
    <row r="45" spans="1:4">
      <c r="C45" s="62" t="s">
        <v>148</v>
      </c>
      <c r="D45" s="34" t="s">
        <v>100</v>
      </c>
    </row>
    <row r="46" spans="1:4">
      <c r="C46" s="63" t="s">
        <v>0</v>
      </c>
      <c r="D46" s="23" t="s">
        <v>1</v>
      </c>
    </row>
    <row r="47" spans="1:4">
      <c r="C47" s="121" t="s">
        <v>131</v>
      </c>
      <c r="D47" s="122" vm="41">
        <v>2.1722000000000001</v>
      </c>
    </row>
    <row r="48" spans="1:4">
      <c r="C48" s="121" t="s">
        <v>138</v>
      </c>
      <c r="D48" s="122">
        <v>0.6860650847718569</v>
      </c>
    </row>
    <row r="49" spans="2:4">
      <c r="C49" s="121" t="s">
        <v>135</v>
      </c>
      <c r="D49" s="122" vm="42">
        <v>2.5002</v>
      </c>
    </row>
    <row r="50" spans="2:4">
      <c r="B50" s="11"/>
      <c r="C50" s="121" t="s">
        <v>1481</v>
      </c>
      <c r="D50" s="122" vm="43">
        <v>3.6854</v>
      </c>
    </row>
    <row r="51" spans="2:4">
      <c r="C51" s="121" t="s">
        <v>129</v>
      </c>
      <c r="D51" s="122" vm="44">
        <v>3.9003000000000001</v>
      </c>
    </row>
    <row r="52" spans="2:4">
      <c r="C52" s="121" t="s">
        <v>130</v>
      </c>
      <c r="D52" s="122" vm="45">
        <v>4.3986000000000001</v>
      </c>
    </row>
    <row r="53" spans="2:4">
      <c r="C53" s="121" t="s">
        <v>132</v>
      </c>
      <c r="D53" s="122">
        <v>0.45987538860437815</v>
      </c>
    </row>
    <row r="54" spans="2:4">
      <c r="C54" s="121" t="s">
        <v>136</v>
      </c>
      <c r="D54" s="122" vm="46">
        <v>3.2787999999999999</v>
      </c>
    </row>
    <row r="55" spans="2:4">
      <c r="C55" s="121" t="s">
        <v>137</v>
      </c>
      <c r="D55" s="122">
        <v>0.14994931586939056</v>
      </c>
    </row>
    <row r="56" spans="2:4">
      <c r="C56" s="121" t="s">
        <v>134</v>
      </c>
      <c r="D56" s="122" vm="47">
        <v>0.52229999999999999</v>
      </c>
    </row>
    <row r="57" spans="2:4">
      <c r="C57" s="121" t="s">
        <v>2090</v>
      </c>
      <c r="D57" s="122">
        <v>2.121175</v>
      </c>
    </row>
    <row r="58" spans="2:4">
      <c r="C58" s="121" t="s">
        <v>133</v>
      </c>
      <c r="D58" s="122" vm="48">
        <v>0.35189999999999999</v>
      </c>
    </row>
    <row r="59" spans="2:4">
      <c r="C59" s="121" t="s">
        <v>127</v>
      </c>
      <c r="D59" s="122" vm="49">
        <v>3.5649999999999999</v>
      </c>
    </row>
    <row r="60" spans="2:4">
      <c r="C60" s="121" t="s">
        <v>139</v>
      </c>
      <c r="D60" s="122" vm="50">
        <v>0.19939999999999999</v>
      </c>
    </row>
    <row r="61" spans="2:4">
      <c r="C61" s="121" t="s">
        <v>2091</v>
      </c>
      <c r="D61" s="122" vm="51">
        <v>0.3402</v>
      </c>
    </row>
    <row r="62" spans="2:4">
      <c r="C62" s="121" t="s">
        <v>2092</v>
      </c>
      <c r="D62" s="122">
        <v>4.5403370420181763E-2</v>
      </c>
    </row>
    <row r="63" spans="2:4">
      <c r="C63" s="121" t="s">
        <v>2093</v>
      </c>
      <c r="D63" s="122">
        <v>0.50337465759227351</v>
      </c>
    </row>
    <row r="64" spans="2:4">
      <c r="C64" s="121" t="s">
        <v>128</v>
      </c>
      <c r="D64" s="122">
        <v>1</v>
      </c>
    </row>
    <row r="65" spans="3:4">
      <c r="C65" s="123"/>
      <c r="D65" s="123"/>
    </row>
    <row r="66" spans="3:4">
      <c r="C66" s="123"/>
      <c r="D66" s="123"/>
    </row>
    <row r="67" spans="3:4">
      <c r="C67" s="124"/>
      <c r="D67" s="124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30" style="2" bestFit="1" customWidth="1"/>
    <col min="3" max="3" width="60.285156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85546875" style="1" bestFit="1" customWidth="1"/>
    <col min="12" max="12" width="9" style="1" bestFit="1" customWidth="1"/>
    <col min="13" max="16384" width="9.140625" style="1"/>
  </cols>
  <sheetData>
    <row r="1" spans="2:13">
      <c r="B1" s="46" t="s">
        <v>141</v>
      </c>
      <c r="C1" s="67" t="s" vm="1">
        <v>222</v>
      </c>
    </row>
    <row r="2" spans="2:13">
      <c r="B2" s="46" t="s">
        <v>140</v>
      </c>
      <c r="C2" s="67" t="s">
        <v>223</v>
      </c>
    </row>
    <row r="3" spans="2:13">
      <c r="B3" s="46" t="s">
        <v>142</v>
      </c>
      <c r="C3" s="67" t="s">
        <v>224</v>
      </c>
    </row>
    <row r="4" spans="2:13">
      <c r="B4" s="46" t="s">
        <v>143</v>
      </c>
      <c r="C4" s="67">
        <v>9455</v>
      </c>
    </row>
    <row r="6" spans="2:13" ht="26.25" customHeight="1">
      <c r="B6" s="136" t="s">
        <v>169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13" ht="26.25" customHeight="1">
      <c r="B7" s="136" t="s">
        <v>90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  <c r="M7" s="3"/>
    </row>
    <row r="8" spans="2:13" s="3" customFormat="1" ht="78.75">
      <c r="B8" s="21" t="s">
        <v>111</v>
      </c>
      <c r="C8" s="29" t="s">
        <v>44</v>
      </c>
      <c r="D8" s="29" t="s">
        <v>114</v>
      </c>
      <c r="E8" s="29" t="s">
        <v>65</v>
      </c>
      <c r="F8" s="29" t="s">
        <v>98</v>
      </c>
      <c r="G8" s="29" t="s">
        <v>197</v>
      </c>
      <c r="H8" s="29" t="s">
        <v>196</v>
      </c>
      <c r="I8" s="29" t="s">
        <v>61</v>
      </c>
      <c r="J8" s="29" t="s">
        <v>58</v>
      </c>
      <c r="K8" s="29" t="s">
        <v>144</v>
      </c>
      <c r="L8" s="30" t="s">
        <v>146</v>
      </c>
    </row>
    <row r="9" spans="2:13" s="3" customFormat="1">
      <c r="B9" s="14"/>
      <c r="C9" s="29"/>
      <c r="D9" s="29"/>
      <c r="E9" s="29"/>
      <c r="F9" s="29"/>
      <c r="G9" s="15" t="s">
        <v>204</v>
      </c>
      <c r="H9" s="15"/>
      <c r="I9" s="15" t="s">
        <v>200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02" t="s">
        <v>49</v>
      </c>
      <c r="C11" s="103"/>
      <c r="D11" s="103"/>
      <c r="E11" s="103"/>
      <c r="F11" s="103"/>
      <c r="G11" s="105"/>
      <c r="H11" s="107"/>
      <c r="I11" s="105">
        <v>10.754769310999997</v>
      </c>
      <c r="J11" s="103"/>
      <c r="K11" s="104">
        <v>1</v>
      </c>
      <c r="L11" s="104">
        <f>I11/'סכום נכסי הקרן'!$C$42</f>
        <v>3.0377936532943896E-4</v>
      </c>
    </row>
    <row r="12" spans="2:13">
      <c r="B12" s="106" t="s">
        <v>191</v>
      </c>
      <c r="C12" s="103"/>
      <c r="D12" s="103"/>
      <c r="E12" s="103"/>
      <c r="F12" s="103"/>
      <c r="G12" s="105"/>
      <c r="H12" s="107"/>
      <c r="I12" s="105">
        <v>-4.2119289180000008</v>
      </c>
      <c r="J12" s="103"/>
      <c r="K12" s="104">
        <v>-0.39163359028928985</v>
      </c>
      <c r="L12" s="104">
        <f>I12/'סכום נכסי הקרן'!$C$42</f>
        <v>-1.1897020349976999E-4</v>
      </c>
    </row>
    <row r="13" spans="2:13">
      <c r="B13" s="89" t="s">
        <v>187</v>
      </c>
      <c r="C13" s="71"/>
      <c r="D13" s="71"/>
      <c r="E13" s="71"/>
      <c r="F13" s="71"/>
      <c r="G13" s="80"/>
      <c r="H13" s="82"/>
      <c r="I13" s="80">
        <v>-4.2119289180000008</v>
      </c>
      <c r="J13" s="71"/>
      <c r="K13" s="81">
        <v>-0.39163359028928985</v>
      </c>
      <c r="L13" s="81">
        <f>I13/'סכום נכסי הקרן'!$C$42</f>
        <v>-1.1897020349976999E-4</v>
      </c>
    </row>
    <row r="14" spans="2:13">
      <c r="B14" s="76" t="s">
        <v>1805</v>
      </c>
      <c r="C14" s="73" t="s">
        <v>1806</v>
      </c>
      <c r="D14" s="86" t="s">
        <v>115</v>
      </c>
      <c r="E14" s="86" t="s">
        <v>1807</v>
      </c>
      <c r="F14" s="86" t="s">
        <v>128</v>
      </c>
      <c r="G14" s="83">
        <v>3.3988999999999998E-2</v>
      </c>
      <c r="H14" s="85">
        <v>1309000</v>
      </c>
      <c r="I14" s="83">
        <v>0.44492176999999999</v>
      </c>
      <c r="J14" s="73"/>
      <c r="K14" s="84">
        <v>4.1369717669809361E-2</v>
      </c>
      <c r="L14" s="84">
        <f>I14/'סכום נכסי הקרן'!$C$42</f>
        <v>1.2567266577592764E-5</v>
      </c>
    </row>
    <row r="15" spans="2:13">
      <c r="B15" s="76" t="s">
        <v>1808</v>
      </c>
      <c r="C15" s="73" t="s">
        <v>1809</v>
      </c>
      <c r="D15" s="86" t="s">
        <v>115</v>
      </c>
      <c r="E15" s="86" t="s">
        <v>1807</v>
      </c>
      <c r="F15" s="86" t="s">
        <v>128</v>
      </c>
      <c r="G15" s="83">
        <v>-3.3988999999999998E-2</v>
      </c>
      <c r="H15" s="85">
        <v>529000</v>
      </c>
      <c r="I15" s="83">
        <v>-0.179804138</v>
      </c>
      <c r="J15" s="73"/>
      <c r="K15" s="84">
        <v>-1.6718549026997355E-2</v>
      </c>
      <c r="L15" s="84">
        <f>I15/'סכום נכסי הקרן'!$C$42</f>
        <v>-5.0787502126503652E-6</v>
      </c>
    </row>
    <row r="16" spans="2:13">
      <c r="B16" s="76" t="s">
        <v>1810</v>
      </c>
      <c r="C16" s="73" t="s">
        <v>1811</v>
      </c>
      <c r="D16" s="86" t="s">
        <v>115</v>
      </c>
      <c r="E16" s="86" t="s">
        <v>1807</v>
      </c>
      <c r="F16" s="86" t="s">
        <v>128</v>
      </c>
      <c r="G16" s="83">
        <v>1.0621700000000001</v>
      </c>
      <c r="H16" s="85">
        <v>16500</v>
      </c>
      <c r="I16" s="83">
        <v>0.17525805</v>
      </c>
      <c r="J16" s="73"/>
      <c r="K16" s="84">
        <v>1.6295844655705053E-2</v>
      </c>
      <c r="L16" s="84">
        <f>I16/'סכום נכסי הקרן'!$C$42</f>
        <v>4.95034134701721E-6</v>
      </c>
    </row>
    <row r="17" spans="2:12">
      <c r="B17" s="76" t="s">
        <v>1812</v>
      </c>
      <c r="C17" s="73" t="s">
        <v>1813</v>
      </c>
      <c r="D17" s="86" t="s">
        <v>115</v>
      </c>
      <c r="E17" s="86" t="s">
        <v>1807</v>
      </c>
      <c r="F17" s="86" t="s">
        <v>128</v>
      </c>
      <c r="G17" s="83">
        <v>-1.0621700000000001</v>
      </c>
      <c r="H17" s="85">
        <v>438000</v>
      </c>
      <c r="I17" s="83">
        <v>-4.6523046000000008</v>
      </c>
      <c r="J17" s="73"/>
      <c r="K17" s="84">
        <v>-0.43258060358780692</v>
      </c>
      <c r="L17" s="84">
        <f>I17/'סכום נכסי הקרן'!$C$42</f>
        <v>-1.3140906121172962E-4</v>
      </c>
    </row>
    <row r="18" spans="2:12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92" t="s">
        <v>190</v>
      </c>
      <c r="C19" s="73"/>
      <c r="D19" s="73"/>
      <c r="E19" s="73"/>
      <c r="F19" s="73"/>
      <c r="G19" s="83"/>
      <c r="H19" s="85"/>
      <c r="I19" s="83">
        <v>14.966698229</v>
      </c>
      <c r="J19" s="73"/>
      <c r="K19" s="84">
        <v>1.39163359028929</v>
      </c>
      <c r="L19" s="84">
        <f>I19/'סכום נכסי הקרן'!$C$42</f>
        <v>4.2274956882920904E-4</v>
      </c>
    </row>
    <row r="20" spans="2:12">
      <c r="B20" s="89" t="s">
        <v>187</v>
      </c>
      <c r="C20" s="71"/>
      <c r="D20" s="71"/>
      <c r="E20" s="71"/>
      <c r="F20" s="71"/>
      <c r="G20" s="80"/>
      <c r="H20" s="82"/>
      <c r="I20" s="80">
        <v>14.966698229</v>
      </c>
      <c r="J20" s="71"/>
      <c r="K20" s="81">
        <v>1.39163359028929</v>
      </c>
      <c r="L20" s="81">
        <f>I20/'סכום נכסי הקרן'!$C$42</f>
        <v>4.2274956882920904E-4</v>
      </c>
    </row>
    <row r="21" spans="2:12">
      <c r="B21" s="76" t="s">
        <v>1814</v>
      </c>
      <c r="C21" s="73" t="s">
        <v>1815</v>
      </c>
      <c r="D21" s="86" t="s">
        <v>1426</v>
      </c>
      <c r="E21" s="86" t="s">
        <v>1807</v>
      </c>
      <c r="F21" s="86" t="s">
        <v>127</v>
      </c>
      <c r="G21" s="83">
        <v>-6.0125000000000005E-2</v>
      </c>
      <c r="H21" s="85">
        <v>10</v>
      </c>
      <c r="I21" s="83">
        <v>-2.1434570000000001E-3</v>
      </c>
      <c r="J21" s="73"/>
      <c r="K21" s="84">
        <v>-1.993029267310893E-4</v>
      </c>
      <c r="L21" s="84">
        <f>I21/'סכום נכסי הקרן'!$C$42</f>
        <v>-6.0544116590669982E-8</v>
      </c>
    </row>
    <row r="22" spans="2:12">
      <c r="B22" s="76" t="s">
        <v>1816</v>
      </c>
      <c r="C22" s="73" t="s">
        <v>1817</v>
      </c>
      <c r="D22" s="86" t="s">
        <v>1426</v>
      </c>
      <c r="E22" s="86" t="s">
        <v>1807</v>
      </c>
      <c r="F22" s="86" t="s">
        <v>127</v>
      </c>
      <c r="G22" s="83">
        <v>-6.3821000000000003E-2</v>
      </c>
      <c r="H22" s="85">
        <v>15</v>
      </c>
      <c r="I22" s="83">
        <v>-3.4128399999999999E-3</v>
      </c>
      <c r="J22" s="73"/>
      <c r="K22" s="84">
        <v>-3.1733270154938063E-4</v>
      </c>
      <c r="L22" s="84">
        <f>I22/'סכום נכסי הקרן'!$C$42</f>
        <v>-9.6399126674947109E-8</v>
      </c>
    </row>
    <row r="23" spans="2:12">
      <c r="B23" s="76" t="s">
        <v>1818</v>
      </c>
      <c r="C23" s="73" t="s">
        <v>1819</v>
      </c>
      <c r="D23" s="86" t="s">
        <v>1426</v>
      </c>
      <c r="E23" s="86" t="s">
        <v>1807</v>
      </c>
      <c r="F23" s="86" t="s">
        <v>127</v>
      </c>
      <c r="G23" s="83">
        <v>-0.16016900000000001</v>
      </c>
      <c r="H23" s="85">
        <v>390</v>
      </c>
      <c r="I23" s="83">
        <v>-0.22269110800000003</v>
      </c>
      <c r="J23" s="73"/>
      <c r="K23" s="84">
        <v>-2.0706265430745333E-2</v>
      </c>
      <c r="L23" s="84">
        <f>I23/'סכום נכסי הקרן'!$C$42</f>
        <v>-6.290136170894719E-6</v>
      </c>
    </row>
    <row r="24" spans="2:12">
      <c r="B24" s="76" t="s">
        <v>1820</v>
      </c>
      <c r="C24" s="73" t="s">
        <v>1821</v>
      </c>
      <c r="D24" s="86" t="s">
        <v>1426</v>
      </c>
      <c r="E24" s="86" t="s">
        <v>1807</v>
      </c>
      <c r="F24" s="86" t="s">
        <v>127</v>
      </c>
      <c r="G24" s="83">
        <v>-0.47619499999999992</v>
      </c>
      <c r="H24" s="85">
        <v>5</v>
      </c>
      <c r="I24" s="83">
        <v>-8.4881769999999995E-3</v>
      </c>
      <c r="J24" s="73"/>
      <c r="K24" s="84">
        <v>-7.8924770532439749E-4</v>
      </c>
      <c r="L24" s="84">
        <f>I24/'סכום נכסי הקרן'!$C$42</f>
        <v>-2.3975716701116153E-7</v>
      </c>
    </row>
    <row r="25" spans="2:12">
      <c r="B25" s="76" t="s">
        <v>1822</v>
      </c>
      <c r="C25" s="73" t="s">
        <v>1823</v>
      </c>
      <c r="D25" s="86" t="s">
        <v>28</v>
      </c>
      <c r="E25" s="86" t="s">
        <v>1807</v>
      </c>
      <c r="F25" s="86" t="s">
        <v>127</v>
      </c>
      <c r="G25" s="83">
        <v>-0.48297099999999998</v>
      </c>
      <c r="H25" s="85">
        <v>4800</v>
      </c>
      <c r="I25" s="83">
        <v>-8.264607281</v>
      </c>
      <c r="J25" s="73"/>
      <c r="K25" s="84">
        <v>-0.76845974488238866</v>
      </c>
      <c r="L25" s="84">
        <f>I25/'סכום נכסי הקרן'!$C$42</f>
        <v>-2.334422135815946E-4</v>
      </c>
    </row>
    <row r="26" spans="2:12">
      <c r="B26" s="76" t="s">
        <v>1824</v>
      </c>
      <c r="C26" s="73" t="s">
        <v>1825</v>
      </c>
      <c r="D26" s="86" t="s">
        <v>28</v>
      </c>
      <c r="E26" s="86" t="s">
        <v>1807</v>
      </c>
      <c r="F26" s="86" t="s">
        <v>127</v>
      </c>
      <c r="G26" s="83">
        <v>0.48297099999999998</v>
      </c>
      <c r="H26" s="85">
        <v>20600</v>
      </c>
      <c r="I26" s="83">
        <v>35.468939581999997</v>
      </c>
      <c r="J26" s="73"/>
      <c r="K26" s="84">
        <v>3.2979730718837739</v>
      </c>
      <c r="L26" s="84">
        <f>I26/'סכום נכסי הקרן'!$C$42</f>
        <v>1.001856166650433E-3</v>
      </c>
    </row>
    <row r="27" spans="2:12">
      <c r="B27" s="76" t="s">
        <v>1826</v>
      </c>
      <c r="C27" s="73" t="s">
        <v>1827</v>
      </c>
      <c r="D27" s="86" t="s">
        <v>28</v>
      </c>
      <c r="E27" s="86" t="s">
        <v>1807</v>
      </c>
      <c r="F27" s="86" t="s">
        <v>127</v>
      </c>
      <c r="G27" s="83">
        <v>-0.48297099999999998</v>
      </c>
      <c r="H27" s="85">
        <v>6970</v>
      </c>
      <c r="I27" s="83">
        <v>-12.000898489999999</v>
      </c>
      <c r="J27" s="73"/>
      <c r="K27" s="84">
        <v>-1.1158675879477451</v>
      </c>
      <c r="L27" s="84">
        <f>I27/'סכום נכסי הקרן'!$C$42</f>
        <v>-3.3897754765845793E-4</v>
      </c>
    </row>
    <row r="28" spans="2:12">
      <c r="B28" s="72"/>
      <c r="C28" s="73"/>
      <c r="D28" s="73"/>
      <c r="E28" s="73"/>
      <c r="F28" s="73"/>
      <c r="G28" s="83"/>
      <c r="H28" s="85"/>
      <c r="I28" s="73"/>
      <c r="J28" s="73"/>
      <c r="K28" s="84"/>
      <c r="L28" s="73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126" t="s">
        <v>213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126" t="s">
        <v>107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126" t="s">
        <v>195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126" t="s">
        <v>203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2:12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</row>
    <row r="126" spans="2:12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</row>
    <row r="127" spans="2:12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</row>
    <row r="128" spans="2:12">
      <c r="B128" s="125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</row>
    <row r="129" spans="2:12">
      <c r="B129" s="125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</row>
    <row r="130" spans="2:12">
      <c r="B130" s="125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</row>
    <row r="131" spans="2:12">
      <c r="B131" s="125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</row>
    <row r="132" spans="2:12">
      <c r="B132" s="125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</row>
    <row r="133" spans="2:12">
      <c r="B133" s="125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</row>
    <row r="134" spans="2:12">
      <c r="B134" s="125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</row>
    <row r="135" spans="2:12">
      <c r="B135" s="125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</row>
    <row r="136" spans="2:12">
      <c r="B136" s="125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</row>
    <row r="137" spans="2:12">
      <c r="B137" s="125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</row>
    <row r="138" spans="2:12">
      <c r="B138" s="125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</row>
    <row r="139" spans="2:12">
      <c r="B139" s="125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</row>
    <row r="140" spans="2:12">
      <c r="B140" s="125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</row>
    <row r="141" spans="2:12">
      <c r="B141" s="125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</row>
    <row r="142" spans="2:12">
      <c r="B142" s="125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</row>
    <row r="143" spans="2:12">
      <c r="B143" s="125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</row>
    <row r="144" spans="2:12">
      <c r="B144" s="125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</row>
    <row r="145" spans="2:12">
      <c r="B145" s="125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</row>
    <row r="146" spans="2:12">
      <c r="B146" s="125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</row>
    <row r="147" spans="2:12">
      <c r="B147" s="125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</row>
    <row r="148" spans="2:12">
      <c r="B148" s="125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</row>
    <row r="149" spans="2:12">
      <c r="B149" s="125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</row>
    <row r="150" spans="2:12">
      <c r="B150" s="125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</row>
    <row r="151" spans="2:12">
      <c r="B151" s="125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</row>
    <row r="152" spans="2:12">
      <c r="B152" s="125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</row>
    <row r="153" spans="2:12">
      <c r="B153" s="125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</row>
    <row r="154" spans="2:12">
      <c r="B154" s="125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</row>
    <row r="155" spans="2:12">
      <c r="B155" s="125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</row>
    <row r="156" spans="2:12">
      <c r="B156" s="125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</row>
    <row r="157" spans="2:12">
      <c r="B157" s="125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</row>
    <row r="158" spans="2:12">
      <c r="B158" s="125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</row>
    <row r="159" spans="2:12">
      <c r="B159" s="125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</row>
    <row r="160" spans="2:12">
      <c r="B160" s="125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</row>
    <row r="161" spans="2:12">
      <c r="B161" s="125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</row>
    <row r="162" spans="2:12">
      <c r="B162" s="125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</row>
    <row r="163" spans="2:12">
      <c r="B163" s="125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</row>
    <row r="164" spans="2:12">
      <c r="B164" s="125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</row>
    <row r="165" spans="2:12">
      <c r="B165" s="125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</row>
    <row r="166" spans="2:12">
      <c r="B166" s="125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</row>
    <row r="167" spans="2:12">
      <c r="B167" s="125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</row>
    <row r="168" spans="2:12">
      <c r="B168" s="125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</row>
    <row r="169" spans="2:12">
      <c r="B169" s="125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</row>
    <row r="170" spans="2:12">
      <c r="B170" s="125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</row>
    <row r="171" spans="2:12">
      <c r="B171" s="125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</row>
    <row r="172" spans="2:12">
      <c r="B172" s="125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</row>
    <row r="173" spans="2:12">
      <c r="B173" s="125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</row>
    <row r="174" spans="2:12">
      <c r="B174" s="125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</row>
    <row r="175" spans="2:12">
      <c r="B175" s="125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</row>
    <row r="176" spans="2:12">
      <c r="B176" s="125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</row>
    <row r="177" spans="2:12">
      <c r="B177" s="125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</row>
    <row r="178" spans="2:12">
      <c r="B178" s="125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</row>
    <row r="179" spans="2:12">
      <c r="B179" s="125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</row>
    <row r="180" spans="2:12">
      <c r="B180" s="125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</row>
    <row r="181" spans="2:12">
      <c r="B181" s="125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</row>
    <row r="182" spans="2:12">
      <c r="B182" s="125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</row>
    <row r="183" spans="2:12">
      <c r="B183" s="125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</row>
    <row r="184" spans="2:12">
      <c r="B184" s="125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</row>
    <row r="185" spans="2:12">
      <c r="B185" s="125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</row>
    <row r="186" spans="2:12">
      <c r="B186" s="125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</row>
    <row r="187" spans="2:12">
      <c r="B187" s="125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</row>
    <row r="188" spans="2:12">
      <c r="B188" s="125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</row>
    <row r="189" spans="2:12">
      <c r="B189" s="125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</row>
    <row r="190" spans="2:12">
      <c r="B190" s="125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</row>
    <row r="191" spans="2:12">
      <c r="B191" s="125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</row>
    <row r="192" spans="2:12">
      <c r="B192" s="125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</row>
    <row r="193" spans="2:12">
      <c r="B193" s="125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</row>
    <row r="194" spans="2:12">
      <c r="B194" s="125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</row>
    <row r="195" spans="2:12">
      <c r="B195" s="125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</row>
    <row r="196" spans="2:12">
      <c r="B196" s="125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</row>
    <row r="197" spans="2:12">
      <c r="B197" s="125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</row>
    <row r="198" spans="2:12">
      <c r="B198" s="125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</row>
    <row r="199" spans="2:12">
      <c r="B199" s="125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</row>
    <row r="200" spans="2:12">
      <c r="B200" s="125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</row>
    <row r="201" spans="2:12">
      <c r="B201" s="125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</row>
    <row r="202" spans="2:12">
      <c r="B202" s="125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</row>
    <row r="203" spans="2:12">
      <c r="B203" s="125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</row>
    <row r="204" spans="2:12">
      <c r="B204" s="125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</row>
    <row r="205" spans="2:12">
      <c r="B205" s="125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</row>
    <row r="206" spans="2:12">
      <c r="B206" s="125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</row>
    <row r="207" spans="2:12">
      <c r="B207" s="125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</row>
    <row r="208" spans="2:12">
      <c r="B208" s="125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</row>
    <row r="209" spans="2:12">
      <c r="B209" s="125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</row>
    <row r="210" spans="2:12">
      <c r="B210" s="125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</row>
    <row r="211" spans="2:12">
      <c r="B211" s="125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</row>
    <row r="212" spans="2:12">
      <c r="B212" s="125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</row>
    <row r="213" spans="2:12">
      <c r="B213" s="125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</row>
    <row r="214" spans="2:12">
      <c r="B214" s="125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</row>
    <row r="215" spans="2:12">
      <c r="B215" s="125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</row>
    <row r="216" spans="2:12">
      <c r="B216" s="125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</row>
    <row r="217" spans="2:12">
      <c r="B217" s="125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</row>
    <row r="218" spans="2:12">
      <c r="B218" s="125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</row>
    <row r="219" spans="2:12">
      <c r="B219" s="125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</row>
    <row r="220" spans="2:12">
      <c r="B220" s="125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</row>
    <row r="221" spans="2:12">
      <c r="B221" s="125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</row>
    <row r="222" spans="2:12">
      <c r="B222" s="125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</row>
    <row r="223" spans="2:12">
      <c r="B223" s="125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</row>
    <row r="224" spans="2:12">
      <c r="B224" s="125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</row>
    <row r="225" spans="2:12">
      <c r="B225" s="125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</row>
    <row r="226" spans="2:12">
      <c r="B226" s="125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</row>
    <row r="227" spans="2:12">
      <c r="B227" s="125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</row>
    <row r="228" spans="2:12">
      <c r="B228" s="125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</row>
    <row r="229" spans="2:12">
      <c r="B229" s="125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</row>
    <row r="230" spans="2:12">
      <c r="B230" s="125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</row>
    <row r="231" spans="2:12">
      <c r="B231" s="125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</row>
    <row r="232" spans="2:12">
      <c r="B232" s="125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</row>
    <row r="233" spans="2:12">
      <c r="B233" s="125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</row>
    <row r="234" spans="2:12">
      <c r="B234" s="125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</row>
    <row r="235" spans="2:12">
      <c r="B235" s="125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</row>
    <row r="236" spans="2:12">
      <c r="B236" s="125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</row>
    <row r="237" spans="2:12">
      <c r="B237" s="125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</row>
    <row r="238" spans="2:12">
      <c r="B238" s="125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</row>
    <row r="239" spans="2:12">
      <c r="B239" s="125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</row>
    <row r="240" spans="2:12">
      <c r="B240" s="125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</row>
    <row r="241" spans="2:12">
      <c r="B241" s="125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</row>
    <row r="242" spans="2:12">
      <c r="B242" s="125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</row>
    <row r="243" spans="2:12">
      <c r="B243" s="125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</row>
    <row r="244" spans="2:12">
      <c r="B244" s="125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</row>
    <row r="245" spans="2:12">
      <c r="B245" s="125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</row>
    <row r="246" spans="2:12">
      <c r="B246" s="125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</row>
    <row r="247" spans="2:12">
      <c r="B247" s="125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</row>
    <row r="248" spans="2:12">
      <c r="B248" s="125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</row>
    <row r="249" spans="2:12">
      <c r="B249" s="125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</row>
    <row r="250" spans="2:12">
      <c r="B250" s="125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</row>
    <row r="251" spans="2:12">
      <c r="B251" s="125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</row>
    <row r="252" spans="2:12">
      <c r="B252" s="125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</row>
    <row r="253" spans="2:12">
      <c r="B253" s="125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</row>
    <row r="254" spans="2:12">
      <c r="B254" s="125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</row>
    <row r="255" spans="2:12">
      <c r="B255" s="125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</row>
    <row r="256" spans="2:12">
      <c r="B256" s="125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</row>
    <row r="257" spans="2:12">
      <c r="B257" s="125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</row>
    <row r="258" spans="2:12">
      <c r="B258" s="125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</row>
    <row r="259" spans="2:12">
      <c r="B259" s="125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</row>
    <row r="260" spans="2:12">
      <c r="B260" s="125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</row>
    <row r="261" spans="2:12">
      <c r="B261" s="125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</row>
    <row r="262" spans="2:12">
      <c r="B262" s="125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</row>
    <row r="263" spans="2:12">
      <c r="B263" s="125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</row>
    <row r="264" spans="2:12">
      <c r="B264" s="125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</row>
    <row r="265" spans="2:12">
      <c r="B265" s="125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</row>
    <row r="266" spans="2:12">
      <c r="B266" s="125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</row>
    <row r="267" spans="2:12">
      <c r="B267" s="125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</row>
    <row r="268" spans="2:12">
      <c r="B268" s="125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</row>
    <row r="269" spans="2:12">
      <c r="B269" s="125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</row>
    <row r="270" spans="2:12">
      <c r="B270" s="125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</row>
    <row r="271" spans="2:12">
      <c r="B271" s="125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</row>
    <row r="272" spans="2:12">
      <c r="B272" s="125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</row>
    <row r="273" spans="2:12">
      <c r="B273" s="125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</row>
    <row r="274" spans="2:12">
      <c r="B274" s="125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</row>
    <row r="275" spans="2:12">
      <c r="B275" s="125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</row>
    <row r="276" spans="2:12">
      <c r="B276" s="125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</row>
    <row r="277" spans="2:12">
      <c r="B277" s="125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</row>
    <row r="278" spans="2:12">
      <c r="B278" s="125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</row>
    <row r="279" spans="2:12">
      <c r="B279" s="125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</row>
    <row r="280" spans="2:12">
      <c r="B280" s="125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</row>
    <row r="281" spans="2:12">
      <c r="B281" s="125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</row>
    <row r="282" spans="2:12">
      <c r="B282" s="125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</row>
    <row r="283" spans="2:12">
      <c r="B283" s="125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</row>
    <row r="284" spans="2:12">
      <c r="B284" s="125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</row>
    <row r="285" spans="2:12">
      <c r="B285" s="125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</row>
    <row r="286" spans="2:12">
      <c r="B286" s="125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</row>
    <row r="287" spans="2:12">
      <c r="B287" s="125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</row>
    <row r="288" spans="2:12">
      <c r="B288" s="125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</row>
    <row r="289" spans="2:12">
      <c r="B289" s="125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</row>
    <row r="290" spans="2:12">
      <c r="B290" s="125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</row>
    <row r="291" spans="2:12">
      <c r="B291" s="125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</row>
    <row r="292" spans="2:12">
      <c r="B292" s="125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</row>
    <row r="293" spans="2:12">
      <c r="B293" s="125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</row>
    <row r="294" spans="2:12">
      <c r="B294" s="125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</row>
    <row r="295" spans="2:12">
      <c r="B295" s="125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</row>
    <row r="296" spans="2:12">
      <c r="B296" s="125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</row>
    <row r="297" spans="2:12">
      <c r="B297" s="125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</row>
    <row r="298" spans="2:12">
      <c r="B298" s="125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</row>
    <row r="299" spans="2:12">
      <c r="B299" s="125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</row>
    <row r="300" spans="2:12">
      <c r="B300" s="125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</row>
    <row r="301" spans="2:12">
      <c r="B301" s="125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</row>
    <row r="302" spans="2:12">
      <c r="B302" s="125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</row>
    <row r="303" spans="2:12">
      <c r="B303" s="125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</row>
    <row r="304" spans="2:12">
      <c r="B304" s="125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</row>
    <row r="305" spans="2:12">
      <c r="B305" s="125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</row>
    <row r="306" spans="2:12">
      <c r="B306" s="125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</row>
    <row r="307" spans="2:12">
      <c r="B307" s="125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</row>
    <row r="308" spans="2:12">
      <c r="B308" s="125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</row>
    <row r="309" spans="2:12">
      <c r="B309" s="125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</row>
    <row r="310" spans="2:12">
      <c r="B310" s="125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</row>
    <row r="311" spans="2:12">
      <c r="B311" s="125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</row>
    <row r="312" spans="2:12">
      <c r="B312" s="125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</row>
    <row r="313" spans="2:12">
      <c r="B313" s="125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</row>
    <row r="314" spans="2:12">
      <c r="B314" s="125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</row>
    <row r="315" spans="2:12">
      <c r="B315" s="125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</row>
    <row r="316" spans="2:12">
      <c r="B316" s="125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</row>
    <row r="317" spans="2:12">
      <c r="B317" s="125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</row>
    <row r="318" spans="2:12">
      <c r="B318" s="125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</row>
    <row r="319" spans="2:12">
      <c r="B319" s="125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</row>
    <row r="320" spans="2:12">
      <c r="B320" s="125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</row>
    <row r="321" spans="2:12">
      <c r="B321" s="125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</row>
    <row r="322" spans="2:12">
      <c r="B322" s="125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</row>
    <row r="323" spans="2:12">
      <c r="B323" s="125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</row>
    <row r="324" spans="2:12">
      <c r="B324" s="125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</row>
    <row r="325" spans="2:12">
      <c r="B325" s="125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</row>
    <row r="326" spans="2:12">
      <c r="B326" s="125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</row>
    <row r="327" spans="2:12">
      <c r="B327" s="125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</row>
    <row r="328" spans="2:12">
      <c r="B328" s="125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</row>
    <row r="329" spans="2:12">
      <c r="B329" s="125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</row>
    <row r="330" spans="2:12">
      <c r="B330" s="125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</row>
    <row r="331" spans="2:12">
      <c r="B331" s="125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</row>
    <row r="332" spans="2:12">
      <c r="B332" s="125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</row>
    <row r="333" spans="2:12">
      <c r="B333" s="125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</row>
    <row r="334" spans="2:12">
      <c r="B334" s="125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</row>
    <row r="335" spans="2:12">
      <c r="B335" s="125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</row>
    <row r="336" spans="2:12">
      <c r="B336" s="125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</row>
    <row r="337" spans="2:12">
      <c r="B337" s="125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</row>
    <row r="338" spans="2:12">
      <c r="B338" s="125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</row>
    <row r="339" spans="2:12">
      <c r="B339" s="125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</row>
    <row r="340" spans="2:12">
      <c r="B340" s="125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</row>
    <row r="341" spans="2:12">
      <c r="B341" s="125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</row>
    <row r="342" spans="2:12">
      <c r="B342" s="125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</row>
    <row r="343" spans="2:12">
      <c r="B343" s="125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</row>
    <row r="344" spans="2:12">
      <c r="B344" s="125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</row>
    <row r="345" spans="2:12">
      <c r="B345" s="125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</row>
    <row r="346" spans="2:12">
      <c r="B346" s="125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</row>
    <row r="347" spans="2:12">
      <c r="B347" s="125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</row>
    <row r="348" spans="2:12">
      <c r="B348" s="125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</row>
    <row r="349" spans="2:12">
      <c r="B349" s="125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</row>
    <row r="350" spans="2:12">
      <c r="B350" s="125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</row>
    <row r="351" spans="2:12">
      <c r="B351" s="125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</row>
    <row r="352" spans="2:12">
      <c r="B352" s="125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</row>
    <row r="353" spans="2:12">
      <c r="B353" s="125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</row>
    <row r="354" spans="2:12">
      <c r="B354" s="125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</row>
    <row r="355" spans="2:12">
      <c r="B355" s="125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</row>
    <row r="356" spans="2:12">
      <c r="B356" s="125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</row>
    <row r="357" spans="2:12">
      <c r="B357" s="125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</row>
    <row r="358" spans="2:12">
      <c r="B358" s="125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</row>
    <row r="359" spans="2:12">
      <c r="B359" s="125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</row>
    <row r="360" spans="2:12">
      <c r="B360" s="125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</row>
    <row r="361" spans="2:12">
      <c r="B361" s="125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</row>
    <row r="362" spans="2:12">
      <c r="B362" s="125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</row>
    <row r="363" spans="2:12">
      <c r="B363" s="125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</row>
    <row r="364" spans="2:12">
      <c r="B364" s="125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</row>
    <row r="365" spans="2:12">
      <c r="B365" s="125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</row>
    <row r="366" spans="2:12">
      <c r="B366" s="125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</row>
    <row r="367" spans="2:12">
      <c r="B367" s="125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</row>
    <row r="368" spans="2:12">
      <c r="B368" s="125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</row>
    <row r="369" spans="2:12">
      <c r="B369" s="125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</row>
    <row r="370" spans="2:12">
      <c r="B370" s="125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</row>
    <row r="371" spans="2:12">
      <c r="B371" s="125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</row>
    <row r="372" spans="2:12">
      <c r="B372" s="125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</row>
    <row r="373" spans="2:12">
      <c r="B373" s="125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</row>
    <row r="374" spans="2:12">
      <c r="B374" s="125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</row>
    <row r="375" spans="2:12">
      <c r="B375" s="125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</row>
    <row r="376" spans="2:12">
      <c r="B376" s="125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</row>
    <row r="377" spans="2:12">
      <c r="B377" s="125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</row>
    <row r="378" spans="2:12">
      <c r="B378" s="125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</row>
    <row r="379" spans="2:12">
      <c r="B379" s="125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</row>
    <row r="380" spans="2:12">
      <c r="B380" s="125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</row>
    <row r="381" spans="2:12">
      <c r="B381" s="125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</row>
    <row r="382" spans="2:12">
      <c r="B382" s="125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</row>
    <row r="383" spans="2:12">
      <c r="B383" s="125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</row>
    <row r="384" spans="2:12">
      <c r="B384" s="125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</row>
    <row r="385" spans="2:12">
      <c r="B385" s="125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</row>
    <row r="386" spans="2:12">
      <c r="B386" s="125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</row>
    <row r="387" spans="2:12">
      <c r="B387" s="125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</row>
    <row r="388" spans="2:12">
      <c r="B388" s="125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</row>
    <row r="389" spans="2:12">
      <c r="B389" s="125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</row>
    <row r="390" spans="2:12">
      <c r="B390" s="125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</row>
    <row r="391" spans="2:12">
      <c r="B391" s="125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</row>
    <row r="392" spans="2:12">
      <c r="B392" s="125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</row>
    <row r="393" spans="2:12">
      <c r="B393" s="125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</row>
    <row r="394" spans="2:12">
      <c r="B394" s="125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</row>
    <row r="395" spans="2:12">
      <c r="B395" s="125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</row>
    <row r="396" spans="2:12">
      <c r="B396" s="125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</row>
    <row r="397" spans="2:12">
      <c r="B397" s="125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</row>
    <row r="398" spans="2:12">
      <c r="B398" s="125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</row>
    <row r="399" spans="2:12">
      <c r="B399" s="125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</row>
    <row r="400" spans="2:12">
      <c r="B400" s="125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</row>
    <row r="401" spans="2:12">
      <c r="B401" s="125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</row>
    <row r="402" spans="2:12">
      <c r="B402" s="125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</row>
    <row r="403" spans="2:12">
      <c r="B403" s="125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</row>
    <row r="404" spans="2:12">
      <c r="B404" s="125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</row>
    <row r="405" spans="2:12">
      <c r="B405" s="125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</row>
    <row r="406" spans="2:12">
      <c r="B406" s="125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</row>
    <row r="407" spans="2:12">
      <c r="B407" s="125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</row>
    <row r="408" spans="2:12">
      <c r="B408" s="125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</row>
    <row r="409" spans="2:12">
      <c r="B409" s="125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</row>
    <row r="410" spans="2:12">
      <c r="B410" s="125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</row>
    <row r="411" spans="2:12">
      <c r="B411" s="125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</row>
    <row r="412" spans="2:12">
      <c r="B412" s="125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</row>
    <row r="413" spans="2:12">
      <c r="B413" s="125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</row>
    <row r="414" spans="2:12">
      <c r="B414" s="125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</row>
    <row r="415" spans="2:12">
      <c r="B415" s="125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</row>
    <row r="416" spans="2:12">
      <c r="B416" s="125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</row>
    <row r="417" spans="2:12">
      <c r="B417" s="125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</row>
    <row r="418" spans="2:12">
      <c r="B418" s="125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</row>
    <row r="419" spans="2:12">
      <c r="B419" s="125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</row>
    <row r="420" spans="2:12">
      <c r="B420" s="125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</row>
    <row r="421" spans="2:12">
      <c r="B421" s="125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</row>
    <row r="422" spans="2:12">
      <c r="B422" s="125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</row>
    <row r="423" spans="2:12">
      <c r="B423" s="125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</row>
    <row r="424" spans="2:12">
      <c r="B424" s="125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</row>
    <row r="425" spans="2:12">
      <c r="B425" s="125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</row>
    <row r="426" spans="2:12">
      <c r="B426" s="125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</row>
    <row r="427" spans="2:12">
      <c r="B427" s="125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</row>
    <row r="428" spans="2:12">
      <c r="B428" s="125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</row>
    <row r="429" spans="2:12">
      <c r="B429" s="125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</row>
    <row r="430" spans="2:12">
      <c r="B430" s="125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</row>
    <row r="431" spans="2:12">
      <c r="B431" s="125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</row>
    <row r="432" spans="2:12">
      <c r="B432" s="125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</row>
    <row r="433" spans="2:12">
      <c r="B433" s="125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</row>
    <row r="434" spans="2:12">
      <c r="B434" s="125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</row>
    <row r="435" spans="2:12">
      <c r="B435" s="125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</row>
    <row r="436" spans="2:12">
      <c r="B436" s="125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</row>
    <row r="437" spans="2:12">
      <c r="B437" s="125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</row>
    <row r="438" spans="2:12">
      <c r="B438" s="125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</row>
    <row r="439" spans="2:12">
      <c r="B439" s="125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</row>
    <row r="440" spans="2:12">
      <c r="B440" s="125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</row>
    <row r="441" spans="2:12">
      <c r="B441" s="125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</row>
    <row r="442" spans="2:12">
      <c r="B442" s="125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</row>
    <row r="443" spans="2:12">
      <c r="B443" s="125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</row>
    <row r="444" spans="2:12">
      <c r="B444" s="125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</row>
    <row r="445" spans="2:12">
      <c r="B445" s="125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</row>
    <row r="446" spans="2:12">
      <c r="B446" s="125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</row>
    <row r="447" spans="2:12">
      <c r="B447" s="125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</row>
    <row r="448" spans="2:12">
      <c r="B448" s="125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</row>
    <row r="449" spans="2:12">
      <c r="B449" s="125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</row>
    <row r="450" spans="2:12">
      <c r="B450" s="125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</row>
    <row r="451" spans="2:12">
      <c r="B451" s="125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</row>
    <row r="452" spans="2:12">
      <c r="B452" s="125"/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</row>
    <row r="453" spans="2:12">
      <c r="B453" s="125"/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</row>
    <row r="454" spans="2:12">
      <c r="B454" s="125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</row>
    <row r="455" spans="2:12">
      <c r="B455" s="125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</row>
    <row r="456" spans="2:12">
      <c r="B456" s="125"/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</row>
    <row r="457" spans="2:12">
      <c r="B457" s="125"/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</row>
    <row r="458" spans="2:12">
      <c r="B458" s="125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</row>
    <row r="459" spans="2:12">
      <c r="B459" s="125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</row>
    <row r="460" spans="2:12">
      <c r="B460" s="125"/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</row>
    <row r="461" spans="2:12">
      <c r="B461" s="125"/>
      <c r="C461" s="110"/>
      <c r="D461" s="110"/>
      <c r="E461" s="110"/>
      <c r="F461" s="110"/>
      <c r="G461" s="110"/>
      <c r="H461" s="110"/>
      <c r="I461" s="110"/>
      <c r="J461" s="110"/>
      <c r="K461" s="110"/>
      <c r="L461" s="110"/>
    </row>
    <row r="462" spans="2:12">
      <c r="B462" s="125"/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</row>
    <row r="463" spans="2:12">
      <c r="B463" s="125"/>
      <c r="C463" s="110"/>
      <c r="D463" s="110"/>
      <c r="E463" s="110"/>
      <c r="F463" s="110"/>
      <c r="G463" s="110"/>
      <c r="H463" s="110"/>
      <c r="I463" s="110"/>
      <c r="J463" s="110"/>
      <c r="K463" s="110"/>
      <c r="L463" s="110"/>
    </row>
    <row r="464" spans="2:12">
      <c r="B464" s="125"/>
      <c r="C464" s="110"/>
      <c r="D464" s="110"/>
      <c r="E464" s="110"/>
      <c r="F464" s="110"/>
      <c r="G464" s="110"/>
      <c r="H464" s="110"/>
      <c r="I464" s="110"/>
      <c r="J464" s="110"/>
      <c r="K464" s="110"/>
      <c r="L464" s="110"/>
    </row>
    <row r="465" spans="2:12">
      <c r="B465" s="125"/>
      <c r="C465" s="110"/>
      <c r="D465" s="110"/>
      <c r="E465" s="110"/>
      <c r="F465" s="110"/>
      <c r="G465" s="110"/>
      <c r="H465" s="110"/>
      <c r="I465" s="110"/>
      <c r="J465" s="110"/>
      <c r="K465" s="110"/>
      <c r="L465" s="110"/>
    </row>
    <row r="466" spans="2:12">
      <c r="B466" s="125"/>
      <c r="C466" s="110"/>
      <c r="D466" s="110"/>
      <c r="E466" s="110"/>
      <c r="F466" s="110"/>
      <c r="G466" s="110"/>
      <c r="H466" s="110"/>
      <c r="I466" s="110"/>
      <c r="J466" s="110"/>
      <c r="K466" s="110"/>
      <c r="L466" s="110"/>
    </row>
    <row r="467" spans="2:12">
      <c r="B467" s="125"/>
      <c r="C467" s="110"/>
      <c r="D467" s="110"/>
      <c r="E467" s="110"/>
      <c r="F467" s="110"/>
      <c r="G467" s="110"/>
      <c r="H467" s="110"/>
      <c r="I467" s="110"/>
      <c r="J467" s="110"/>
      <c r="K467" s="110"/>
      <c r="L467" s="110"/>
    </row>
    <row r="468" spans="2:12">
      <c r="B468" s="125"/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</row>
    <row r="469" spans="2:12">
      <c r="B469" s="125"/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</row>
    <row r="470" spans="2:12">
      <c r="B470" s="125"/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</row>
    <row r="471" spans="2:12">
      <c r="B471" s="125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</row>
    <row r="472" spans="2:12">
      <c r="B472" s="125"/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</row>
    <row r="473" spans="2:12">
      <c r="B473" s="125"/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</row>
    <row r="474" spans="2:12">
      <c r="B474" s="125"/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</row>
    <row r="475" spans="2:12">
      <c r="B475" s="125"/>
      <c r="C475" s="110"/>
      <c r="D475" s="110"/>
      <c r="E475" s="110"/>
      <c r="F475" s="110"/>
      <c r="G475" s="110"/>
      <c r="H475" s="110"/>
      <c r="I475" s="110"/>
      <c r="J475" s="110"/>
      <c r="K475" s="110"/>
      <c r="L475" s="110"/>
    </row>
    <row r="476" spans="2:12">
      <c r="B476" s="125"/>
      <c r="C476" s="110"/>
      <c r="D476" s="110"/>
      <c r="E476" s="110"/>
      <c r="F476" s="110"/>
      <c r="G476" s="110"/>
      <c r="H476" s="110"/>
      <c r="I476" s="110"/>
      <c r="J476" s="110"/>
      <c r="K476" s="110"/>
      <c r="L476" s="110"/>
    </row>
    <row r="477" spans="2:12">
      <c r="B477" s="125"/>
      <c r="C477" s="110"/>
      <c r="D477" s="110"/>
      <c r="E477" s="110"/>
      <c r="F477" s="110"/>
      <c r="G477" s="110"/>
      <c r="H477" s="110"/>
      <c r="I477" s="110"/>
      <c r="J477" s="110"/>
      <c r="K477" s="110"/>
      <c r="L477" s="110"/>
    </row>
    <row r="478" spans="2:12">
      <c r="B478" s="125"/>
      <c r="C478" s="110"/>
      <c r="D478" s="110"/>
      <c r="E478" s="110"/>
      <c r="F478" s="110"/>
      <c r="G478" s="110"/>
      <c r="H478" s="110"/>
      <c r="I478" s="110"/>
      <c r="J478" s="110"/>
      <c r="K478" s="110"/>
      <c r="L478" s="110"/>
    </row>
    <row r="479" spans="2:12">
      <c r="B479" s="125"/>
      <c r="C479" s="110"/>
      <c r="D479" s="110"/>
      <c r="E479" s="110"/>
      <c r="F479" s="110"/>
      <c r="G479" s="110"/>
      <c r="H479" s="110"/>
      <c r="I479" s="110"/>
      <c r="J479" s="110"/>
      <c r="K479" s="110"/>
      <c r="L479" s="110"/>
    </row>
    <row r="480" spans="2:12">
      <c r="B480" s="125"/>
      <c r="C480" s="110"/>
      <c r="D480" s="110"/>
      <c r="E480" s="110"/>
      <c r="F480" s="110"/>
      <c r="G480" s="110"/>
      <c r="H480" s="110"/>
      <c r="I480" s="110"/>
      <c r="J480" s="110"/>
      <c r="K480" s="110"/>
      <c r="L480" s="110"/>
    </row>
    <row r="481" spans="2:12">
      <c r="B481" s="125"/>
      <c r="C481" s="110"/>
      <c r="D481" s="110"/>
      <c r="E481" s="110"/>
      <c r="F481" s="110"/>
      <c r="G481" s="110"/>
      <c r="H481" s="110"/>
      <c r="I481" s="110"/>
      <c r="J481" s="110"/>
      <c r="K481" s="110"/>
      <c r="L481" s="110"/>
    </row>
    <row r="482" spans="2:12">
      <c r="B482" s="125"/>
      <c r="C482" s="110"/>
      <c r="D482" s="110"/>
      <c r="E482" s="110"/>
      <c r="F482" s="110"/>
      <c r="G482" s="110"/>
      <c r="H482" s="110"/>
      <c r="I482" s="110"/>
      <c r="J482" s="110"/>
      <c r="K482" s="110"/>
      <c r="L482" s="110"/>
    </row>
    <row r="483" spans="2:12">
      <c r="B483" s="125"/>
      <c r="C483" s="110"/>
      <c r="D483" s="110"/>
      <c r="E483" s="110"/>
      <c r="F483" s="110"/>
      <c r="G483" s="110"/>
      <c r="H483" s="110"/>
      <c r="I483" s="110"/>
      <c r="J483" s="110"/>
      <c r="K483" s="110"/>
      <c r="L483" s="110"/>
    </row>
    <row r="484" spans="2:12">
      <c r="B484" s="125"/>
      <c r="C484" s="110"/>
      <c r="D484" s="110"/>
      <c r="E484" s="110"/>
      <c r="F484" s="110"/>
      <c r="G484" s="110"/>
      <c r="H484" s="110"/>
      <c r="I484" s="110"/>
      <c r="J484" s="110"/>
      <c r="K484" s="110"/>
      <c r="L484" s="110"/>
    </row>
    <row r="485" spans="2:12">
      <c r="B485" s="125"/>
      <c r="C485" s="110"/>
      <c r="D485" s="110"/>
      <c r="E485" s="110"/>
      <c r="F485" s="110"/>
      <c r="G485" s="110"/>
      <c r="H485" s="110"/>
      <c r="I485" s="110"/>
      <c r="J485" s="110"/>
      <c r="K485" s="110"/>
      <c r="L485" s="110"/>
    </row>
    <row r="486" spans="2:12">
      <c r="B486" s="125"/>
      <c r="C486" s="110"/>
      <c r="D486" s="110"/>
      <c r="E486" s="110"/>
      <c r="F486" s="110"/>
      <c r="G486" s="110"/>
      <c r="H486" s="110"/>
      <c r="I486" s="110"/>
      <c r="J486" s="110"/>
      <c r="K486" s="110"/>
      <c r="L486" s="110"/>
    </row>
    <row r="487" spans="2:12">
      <c r="B487" s="125"/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</row>
    <row r="488" spans="2:12">
      <c r="B488" s="125"/>
      <c r="C488" s="110"/>
      <c r="D488" s="110"/>
      <c r="E488" s="110"/>
      <c r="F488" s="110"/>
      <c r="G488" s="110"/>
      <c r="H488" s="110"/>
      <c r="I488" s="110"/>
      <c r="J488" s="110"/>
      <c r="K488" s="110"/>
      <c r="L488" s="110"/>
    </row>
    <row r="489" spans="2:12">
      <c r="B489" s="125"/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</row>
    <row r="490" spans="2:12">
      <c r="B490" s="125"/>
      <c r="C490" s="110"/>
      <c r="D490" s="110"/>
      <c r="E490" s="110"/>
      <c r="F490" s="110"/>
      <c r="G490" s="110"/>
      <c r="H490" s="110"/>
      <c r="I490" s="110"/>
      <c r="J490" s="110"/>
      <c r="K490" s="110"/>
      <c r="L490" s="110"/>
    </row>
    <row r="491" spans="2:12">
      <c r="B491" s="125"/>
      <c r="C491" s="110"/>
      <c r="D491" s="110"/>
      <c r="E491" s="110"/>
      <c r="F491" s="110"/>
      <c r="G491" s="110"/>
      <c r="H491" s="110"/>
      <c r="I491" s="110"/>
      <c r="J491" s="110"/>
      <c r="K491" s="110"/>
      <c r="L491" s="110"/>
    </row>
    <row r="492" spans="2:12">
      <c r="B492" s="125"/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</row>
    <row r="493" spans="2:12">
      <c r="B493" s="125"/>
      <c r="C493" s="110"/>
      <c r="D493" s="110"/>
      <c r="E493" s="110"/>
      <c r="F493" s="110"/>
      <c r="G493" s="110"/>
      <c r="H493" s="110"/>
      <c r="I493" s="110"/>
      <c r="J493" s="110"/>
      <c r="K493" s="110"/>
      <c r="L493" s="110"/>
    </row>
    <row r="494" spans="2:12">
      <c r="B494" s="125"/>
      <c r="C494" s="110"/>
      <c r="D494" s="110"/>
      <c r="E494" s="110"/>
      <c r="F494" s="110"/>
      <c r="G494" s="110"/>
      <c r="H494" s="110"/>
      <c r="I494" s="110"/>
      <c r="J494" s="110"/>
      <c r="K494" s="110"/>
      <c r="L494" s="110"/>
    </row>
    <row r="495" spans="2:12">
      <c r="B495" s="125"/>
      <c r="C495" s="110"/>
      <c r="D495" s="110"/>
      <c r="E495" s="110"/>
      <c r="F495" s="110"/>
      <c r="G495" s="110"/>
      <c r="H495" s="110"/>
      <c r="I495" s="110"/>
      <c r="J495" s="110"/>
      <c r="K495" s="110"/>
      <c r="L495" s="110"/>
    </row>
    <row r="496" spans="2:12">
      <c r="B496" s="125"/>
      <c r="C496" s="110"/>
      <c r="D496" s="110"/>
      <c r="E496" s="110"/>
      <c r="F496" s="110"/>
      <c r="G496" s="110"/>
      <c r="H496" s="110"/>
      <c r="I496" s="110"/>
      <c r="J496" s="110"/>
      <c r="K496" s="110"/>
      <c r="L496" s="110"/>
    </row>
    <row r="497" spans="2:12">
      <c r="B497" s="125"/>
      <c r="C497" s="110"/>
      <c r="D497" s="110"/>
      <c r="E497" s="110"/>
      <c r="F497" s="110"/>
      <c r="G497" s="110"/>
      <c r="H497" s="110"/>
      <c r="I497" s="110"/>
      <c r="J497" s="110"/>
      <c r="K497" s="110"/>
      <c r="L497" s="110"/>
    </row>
    <row r="498" spans="2:12">
      <c r="B498" s="125"/>
      <c r="C498" s="110"/>
      <c r="D498" s="110"/>
      <c r="E498" s="110"/>
      <c r="F498" s="110"/>
      <c r="G498" s="110"/>
      <c r="H498" s="110"/>
      <c r="I498" s="110"/>
      <c r="J498" s="110"/>
      <c r="K498" s="110"/>
      <c r="L498" s="110"/>
    </row>
    <row r="499" spans="2:12">
      <c r="B499" s="125"/>
      <c r="C499" s="110"/>
      <c r="D499" s="110"/>
      <c r="E499" s="110"/>
      <c r="F499" s="110"/>
      <c r="G499" s="110"/>
      <c r="H499" s="110"/>
      <c r="I499" s="110"/>
      <c r="J499" s="110"/>
      <c r="K499" s="110"/>
      <c r="L499" s="110"/>
    </row>
    <row r="500" spans="2:12">
      <c r="B500" s="125"/>
      <c r="C500" s="110"/>
      <c r="D500" s="110"/>
      <c r="E500" s="110"/>
      <c r="F500" s="110"/>
      <c r="G500" s="110"/>
      <c r="H500" s="110"/>
      <c r="I500" s="110"/>
      <c r="J500" s="110"/>
      <c r="K500" s="110"/>
      <c r="L500" s="110"/>
    </row>
    <row r="501" spans="2:12">
      <c r="B501" s="125"/>
      <c r="C501" s="110"/>
      <c r="D501" s="110"/>
      <c r="E501" s="110"/>
      <c r="F501" s="110"/>
      <c r="G501" s="110"/>
      <c r="H501" s="110"/>
      <c r="I501" s="110"/>
      <c r="J501" s="110"/>
      <c r="K501" s="110"/>
      <c r="L501" s="110"/>
    </row>
    <row r="502" spans="2:12">
      <c r="B502" s="125"/>
      <c r="C502" s="110"/>
      <c r="D502" s="110"/>
      <c r="E502" s="110"/>
      <c r="F502" s="110"/>
      <c r="G502" s="110"/>
      <c r="H502" s="110"/>
      <c r="I502" s="110"/>
      <c r="J502" s="110"/>
      <c r="K502" s="110"/>
      <c r="L502" s="110"/>
    </row>
    <row r="503" spans="2:12">
      <c r="B503" s="125"/>
      <c r="C503" s="110"/>
      <c r="D503" s="110"/>
      <c r="E503" s="110"/>
      <c r="F503" s="110"/>
      <c r="G503" s="110"/>
      <c r="H503" s="110"/>
      <c r="I503" s="110"/>
      <c r="J503" s="110"/>
      <c r="K503" s="110"/>
      <c r="L503" s="110"/>
    </row>
    <row r="504" spans="2:12">
      <c r="B504" s="125"/>
      <c r="C504" s="110"/>
      <c r="D504" s="110"/>
      <c r="E504" s="110"/>
      <c r="F504" s="110"/>
      <c r="G504" s="110"/>
      <c r="H504" s="110"/>
      <c r="I504" s="110"/>
      <c r="J504" s="110"/>
      <c r="K504" s="110"/>
      <c r="L504" s="110"/>
    </row>
    <row r="505" spans="2:12">
      <c r="B505" s="125"/>
      <c r="C505" s="110"/>
      <c r="D505" s="110"/>
      <c r="E505" s="110"/>
      <c r="F505" s="110"/>
      <c r="G505" s="110"/>
      <c r="H505" s="110"/>
      <c r="I505" s="110"/>
      <c r="J505" s="110"/>
      <c r="K505" s="110"/>
      <c r="L505" s="110"/>
    </row>
    <row r="506" spans="2:12">
      <c r="B506" s="125"/>
      <c r="C506" s="110"/>
      <c r="D506" s="110"/>
      <c r="E506" s="110"/>
      <c r="F506" s="110"/>
      <c r="G506" s="110"/>
      <c r="H506" s="110"/>
      <c r="I506" s="110"/>
      <c r="J506" s="110"/>
      <c r="K506" s="110"/>
      <c r="L506" s="110"/>
    </row>
    <row r="507" spans="2:12">
      <c r="B507" s="125"/>
      <c r="C507" s="110"/>
      <c r="D507" s="110"/>
      <c r="E507" s="110"/>
      <c r="F507" s="110"/>
      <c r="G507" s="110"/>
      <c r="H507" s="110"/>
      <c r="I507" s="110"/>
      <c r="J507" s="110"/>
      <c r="K507" s="110"/>
      <c r="L507" s="110"/>
    </row>
    <row r="508" spans="2:12">
      <c r="B508" s="125"/>
      <c r="C508" s="110"/>
      <c r="D508" s="110"/>
      <c r="E508" s="110"/>
      <c r="F508" s="110"/>
      <c r="G508" s="110"/>
      <c r="H508" s="110"/>
      <c r="I508" s="110"/>
      <c r="J508" s="110"/>
      <c r="K508" s="110"/>
      <c r="L508" s="110"/>
    </row>
    <row r="509" spans="2:12">
      <c r="B509" s="125"/>
      <c r="C509" s="110"/>
      <c r="D509" s="110"/>
      <c r="E509" s="110"/>
      <c r="F509" s="110"/>
      <c r="G509" s="110"/>
      <c r="H509" s="110"/>
      <c r="I509" s="110"/>
      <c r="J509" s="110"/>
      <c r="K509" s="110"/>
      <c r="L509" s="110"/>
    </row>
    <row r="510" spans="2:12">
      <c r="B510" s="125"/>
      <c r="C510" s="110"/>
      <c r="D510" s="110"/>
      <c r="E510" s="110"/>
      <c r="F510" s="110"/>
      <c r="G510" s="110"/>
      <c r="H510" s="110"/>
      <c r="I510" s="110"/>
      <c r="J510" s="110"/>
      <c r="K510" s="110"/>
      <c r="L510" s="110"/>
    </row>
    <row r="511" spans="2:12">
      <c r="B511" s="125"/>
      <c r="C511" s="110"/>
      <c r="D511" s="110"/>
      <c r="E511" s="110"/>
      <c r="F511" s="110"/>
      <c r="G511" s="110"/>
      <c r="H511" s="110"/>
      <c r="I511" s="110"/>
      <c r="J511" s="110"/>
      <c r="K511" s="110"/>
      <c r="L511" s="110"/>
    </row>
    <row r="512" spans="2:12">
      <c r="B512" s="125"/>
      <c r="C512" s="110"/>
      <c r="D512" s="110"/>
      <c r="E512" s="110"/>
      <c r="F512" s="110"/>
      <c r="G512" s="110"/>
      <c r="H512" s="110"/>
      <c r="I512" s="110"/>
      <c r="J512" s="110"/>
      <c r="K512" s="110"/>
      <c r="L512" s="110"/>
    </row>
    <row r="513" spans="2:12">
      <c r="B513" s="125"/>
      <c r="C513" s="110"/>
      <c r="D513" s="110"/>
      <c r="E513" s="110"/>
      <c r="F513" s="110"/>
      <c r="G513" s="110"/>
      <c r="H513" s="110"/>
      <c r="I513" s="110"/>
      <c r="J513" s="110"/>
      <c r="K513" s="110"/>
      <c r="L513" s="110"/>
    </row>
    <row r="514" spans="2:12">
      <c r="B514" s="125"/>
      <c r="C514" s="110"/>
      <c r="D514" s="110"/>
      <c r="E514" s="110"/>
      <c r="F514" s="110"/>
      <c r="G514" s="110"/>
      <c r="H514" s="110"/>
      <c r="I514" s="110"/>
      <c r="J514" s="110"/>
      <c r="K514" s="110"/>
      <c r="L514" s="110"/>
    </row>
    <row r="515" spans="2:12">
      <c r="B515" s="125"/>
      <c r="C515" s="110"/>
      <c r="D515" s="110"/>
      <c r="E515" s="110"/>
      <c r="F515" s="110"/>
      <c r="G515" s="110"/>
      <c r="H515" s="110"/>
      <c r="I515" s="110"/>
      <c r="J515" s="110"/>
      <c r="K515" s="110"/>
      <c r="L515" s="110"/>
    </row>
    <row r="516" spans="2:12">
      <c r="B516" s="125"/>
      <c r="C516" s="110"/>
      <c r="D516" s="110"/>
      <c r="E516" s="110"/>
      <c r="F516" s="110"/>
      <c r="G516" s="110"/>
      <c r="H516" s="110"/>
      <c r="I516" s="110"/>
      <c r="J516" s="110"/>
      <c r="K516" s="110"/>
      <c r="L516" s="110"/>
    </row>
    <row r="517" spans="2:12">
      <c r="B517" s="125"/>
      <c r="C517" s="110"/>
      <c r="D517" s="110"/>
      <c r="E517" s="110"/>
      <c r="F517" s="110"/>
      <c r="G517" s="110"/>
      <c r="H517" s="110"/>
      <c r="I517" s="110"/>
      <c r="J517" s="110"/>
      <c r="K517" s="110"/>
      <c r="L517" s="110"/>
    </row>
    <row r="518" spans="2:12">
      <c r="B518" s="125"/>
      <c r="C518" s="110"/>
      <c r="D518" s="110"/>
      <c r="E518" s="110"/>
      <c r="F518" s="110"/>
      <c r="G518" s="110"/>
      <c r="H518" s="110"/>
      <c r="I518" s="110"/>
      <c r="J518" s="110"/>
      <c r="K518" s="110"/>
      <c r="L518" s="110"/>
    </row>
    <row r="519" spans="2:12">
      <c r="B519" s="125"/>
      <c r="C519" s="110"/>
      <c r="D519" s="110"/>
      <c r="E519" s="110"/>
      <c r="F519" s="110"/>
      <c r="G519" s="110"/>
      <c r="H519" s="110"/>
      <c r="I519" s="110"/>
      <c r="J519" s="110"/>
      <c r="K519" s="110"/>
      <c r="L519" s="110"/>
    </row>
    <row r="520" spans="2:12">
      <c r="B520" s="125"/>
      <c r="C520" s="110"/>
      <c r="D520" s="110"/>
      <c r="E520" s="110"/>
      <c r="F520" s="110"/>
      <c r="G520" s="110"/>
      <c r="H520" s="110"/>
      <c r="I520" s="110"/>
      <c r="J520" s="110"/>
      <c r="K520" s="110"/>
      <c r="L520" s="110"/>
    </row>
    <row r="521" spans="2:12">
      <c r="B521" s="125"/>
      <c r="C521" s="110"/>
      <c r="D521" s="110"/>
      <c r="E521" s="110"/>
      <c r="F521" s="110"/>
      <c r="G521" s="110"/>
      <c r="H521" s="110"/>
      <c r="I521" s="110"/>
      <c r="J521" s="110"/>
      <c r="K521" s="110"/>
      <c r="L521" s="110"/>
    </row>
    <row r="522" spans="2:12">
      <c r="B522" s="125"/>
      <c r="C522" s="110"/>
      <c r="D522" s="110"/>
      <c r="E522" s="110"/>
      <c r="F522" s="110"/>
      <c r="G522" s="110"/>
      <c r="H522" s="110"/>
      <c r="I522" s="110"/>
      <c r="J522" s="110"/>
      <c r="K522" s="110"/>
      <c r="L522" s="110"/>
    </row>
    <row r="523" spans="2:12">
      <c r="B523" s="125"/>
      <c r="C523" s="110"/>
      <c r="D523" s="110"/>
      <c r="E523" s="110"/>
      <c r="F523" s="110"/>
      <c r="G523" s="110"/>
      <c r="H523" s="110"/>
      <c r="I523" s="110"/>
      <c r="J523" s="110"/>
      <c r="K523" s="110"/>
      <c r="L523" s="110"/>
    </row>
    <row r="524" spans="2:12">
      <c r="B524" s="125"/>
      <c r="C524" s="110"/>
      <c r="D524" s="110"/>
      <c r="E524" s="110"/>
      <c r="F524" s="110"/>
      <c r="G524" s="110"/>
      <c r="H524" s="110"/>
      <c r="I524" s="110"/>
      <c r="J524" s="110"/>
      <c r="K524" s="110"/>
      <c r="L524" s="110"/>
    </row>
    <row r="525" spans="2:12">
      <c r="B525" s="125"/>
      <c r="C525" s="110"/>
      <c r="D525" s="110"/>
      <c r="E525" s="110"/>
      <c r="F525" s="110"/>
      <c r="G525" s="110"/>
      <c r="H525" s="110"/>
      <c r="I525" s="110"/>
      <c r="J525" s="110"/>
      <c r="K525" s="110"/>
      <c r="L525" s="110"/>
    </row>
    <row r="526" spans="2:12">
      <c r="B526" s="125"/>
      <c r="C526" s="110"/>
      <c r="D526" s="110"/>
      <c r="E526" s="110"/>
      <c r="F526" s="110"/>
      <c r="G526" s="110"/>
      <c r="H526" s="110"/>
      <c r="I526" s="110"/>
      <c r="J526" s="110"/>
      <c r="K526" s="110"/>
      <c r="L526" s="110"/>
    </row>
    <row r="527" spans="2:12">
      <c r="B527" s="125"/>
      <c r="C527" s="110"/>
      <c r="D527" s="110"/>
      <c r="E527" s="110"/>
      <c r="F527" s="110"/>
      <c r="G527" s="110"/>
      <c r="H527" s="110"/>
      <c r="I527" s="110"/>
      <c r="J527" s="110"/>
      <c r="K527" s="110"/>
      <c r="L527" s="110"/>
    </row>
    <row r="528" spans="2:12">
      <c r="B528" s="125"/>
      <c r="C528" s="110"/>
      <c r="D528" s="110"/>
      <c r="E528" s="110"/>
      <c r="F528" s="110"/>
      <c r="G528" s="110"/>
      <c r="H528" s="110"/>
      <c r="I528" s="110"/>
      <c r="J528" s="110"/>
      <c r="K528" s="110"/>
      <c r="L528" s="110"/>
    </row>
    <row r="529" spans="2:12">
      <c r="B529" s="125"/>
      <c r="C529" s="110"/>
      <c r="D529" s="110"/>
      <c r="E529" s="110"/>
      <c r="F529" s="110"/>
      <c r="G529" s="110"/>
      <c r="H529" s="110"/>
      <c r="I529" s="110"/>
      <c r="J529" s="110"/>
      <c r="K529" s="110"/>
      <c r="L529" s="110"/>
    </row>
    <row r="530" spans="2:12">
      <c r="B530" s="125"/>
      <c r="C530" s="110"/>
      <c r="D530" s="110"/>
      <c r="E530" s="110"/>
      <c r="F530" s="110"/>
      <c r="G530" s="110"/>
      <c r="H530" s="110"/>
      <c r="I530" s="110"/>
      <c r="J530" s="110"/>
      <c r="K530" s="110"/>
      <c r="L530" s="110"/>
    </row>
    <row r="531" spans="2:12">
      <c r="B531" s="125"/>
      <c r="C531" s="110"/>
      <c r="D531" s="110"/>
      <c r="E531" s="110"/>
      <c r="F531" s="110"/>
      <c r="G531" s="110"/>
      <c r="H531" s="110"/>
      <c r="I531" s="110"/>
      <c r="J531" s="110"/>
      <c r="K531" s="110"/>
      <c r="L531" s="110"/>
    </row>
    <row r="532" spans="2:12">
      <c r="B532" s="125"/>
      <c r="C532" s="110"/>
      <c r="D532" s="110"/>
      <c r="E532" s="110"/>
      <c r="F532" s="110"/>
      <c r="G532" s="110"/>
      <c r="H532" s="110"/>
      <c r="I532" s="110"/>
      <c r="J532" s="110"/>
      <c r="K532" s="110"/>
      <c r="L532" s="110"/>
    </row>
    <row r="533" spans="2:12">
      <c r="B533" s="125"/>
      <c r="C533" s="110"/>
      <c r="D533" s="110"/>
      <c r="E533" s="110"/>
      <c r="F533" s="110"/>
      <c r="G533" s="110"/>
      <c r="H533" s="110"/>
      <c r="I533" s="110"/>
      <c r="J533" s="110"/>
      <c r="K533" s="110"/>
      <c r="L533" s="110"/>
    </row>
    <row r="534" spans="2:12">
      <c r="B534" s="125"/>
      <c r="C534" s="110"/>
      <c r="D534" s="110"/>
      <c r="E534" s="110"/>
      <c r="F534" s="110"/>
      <c r="G534" s="110"/>
      <c r="H534" s="110"/>
      <c r="I534" s="110"/>
      <c r="J534" s="110"/>
      <c r="K534" s="110"/>
      <c r="L534" s="110"/>
    </row>
    <row r="535" spans="2:12">
      <c r="B535" s="125"/>
      <c r="C535" s="110"/>
      <c r="D535" s="110"/>
      <c r="E535" s="110"/>
      <c r="F535" s="110"/>
      <c r="G535" s="110"/>
      <c r="H535" s="110"/>
      <c r="I535" s="110"/>
      <c r="J535" s="110"/>
      <c r="K535" s="110"/>
      <c r="L535" s="110"/>
    </row>
    <row r="536" spans="2:12">
      <c r="B536" s="125"/>
      <c r="C536" s="110"/>
      <c r="D536" s="110"/>
      <c r="E536" s="110"/>
      <c r="F536" s="110"/>
      <c r="G536" s="110"/>
      <c r="H536" s="110"/>
      <c r="I536" s="110"/>
      <c r="J536" s="110"/>
      <c r="K536" s="110"/>
      <c r="L536" s="110"/>
    </row>
    <row r="537" spans="2:12">
      <c r="B537" s="125"/>
      <c r="C537" s="110"/>
      <c r="D537" s="110"/>
      <c r="E537" s="110"/>
      <c r="F537" s="110"/>
      <c r="G537" s="110"/>
      <c r="H537" s="110"/>
      <c r="I537" s="110"/>
      <c r="J537" s="110"/>
      <c r="K537" s="110"/>
      <c r="L537" s="110"/>
    </row>
    <row r="538" spans="2:12">
      <c r="B538" s="125"/>
      <c r="C538" s="110"/>
      <c r="D538" s="110"/>
      <c r="E538" s="110"/>
      <c r="F538" s="110"/>
      <c r="G538" s="110"/>
      <c r="H538" s="110"/>
      <c r="I538" s="110"/>
      <c r="J538" s="110"/>
      <c r="K538" s="110"/>
      <c r="L538" s="110"/>
    </row>
    <row r="539" spans="2:12">
      <c r="B539" s="125"/>
      <c r="C539" s="110"/>
      <c r="D539" s="110"/>
      <c r="E539" s="110"/>
      <c r="F539" s="110"/>
      <c r="G539" s="110"/>
      <c r="H539" s="110"/>
      <c r="I539" s="110"/>
      <c r="J539" s="110"/>
      <c r="K539" s="110"/>
      <c r="L539" s="110"/>
    </row>
    <row r="540" spans="2:12">
      <c r="B540" s="125"/>
      <c r="C540" s="110"/>
      <c r="D540" s="110"/>
      <c r="E540" s="110"/>
      <c r="F540" s="110"/>
      <c r="G540" s="110"/>
      <c r="H540" s="110"/>
      <c r="I540" s="110"/>
      <c r="J540" s="110"/>
      <c r="K540" s="110"/>
      <c r="L540" s="110"/>
    </row>
    <row r="541" spans="2:12">
      <c r="B541" s="125"/>
      <c r="C541" s="110"/>
      <c r="D541" s="110"/>
      <c r="E541" s="110"/>
      <c r="F541" s="110"/>
      <c r="G541" s="110"/>
      <c r="H541" s="110"/>
      <c r="I541" s="110"/>
      <c r="J541" s="110"/>
      <c r="K541" s="110"/>
      <c r="L541" s="110"/>
    </row>
    <row r="542" spans="2:12">
      <c r="B542" s="125"/>
      <c r="C542" s="110"/>
      <c r="D542" s="110"/>
      <c r="E542" s="110"/>
      <c r="F542" s="110"/>
      <c r="G542" s="110"/>
      <c r="H542" s="110"/>
      <c r="I542" s="110"/>
      <c r="J542" s="110"/>
      <c r="K542" s="110"/>
      <c r="L542" s="110"/>
    </row>
    <row r="543" spans="2:12">
      <c r="B543" s="125"/>
      <c r="C543" s="110"/>
      <c r="D543" s="110"/>
      <c r="E543" s="110"/>
      <c r="F543" s="110"/>
      <c r="G543" s="110"/>
      <c r="H543" s="110"/>
      <c r="I543" s="110"/>
      <c r="J543" s="110"/>
      <c r="K543" s="110"/>
      <c r="L543" s="110"/>
    </row>
    <row r="544" spans="2:12">
      <c r="B544" s="125"/>
      <c r="C544" s="110"/>
      <c r="D544" s="110"/>
      <c r="E544" s="110"/>
      <c r="F544" s="110"/>
      <c r="G544" s="110"/>
      <c r="H544" s="110"/>
      <c r="I544" s="110"/>
      <c r="J544" s="110"/>
      <c r="K544" s="110"/>
      <c r="L544" s="110"/>
    </row>
    <row r="545" spans="2:12">
      <c r="B545" s="125"/>
      <c r="C545" s="110"/>
      <c r="D545" s="110"/>
      <c r="E545" s="110"/>
      <c r="F545" s="110"/>
      <c r="G545" s="110"/>
      <c r="H545" s="110"/>
      <c r="I545" s="110"/>
      <c r="J545" s="110"/>
      <c r="K545" s="110"/>
      <c r="L545" s="110"/>
    </row>
    <row r="546" spans="2:12">
      <c r="B546" s="125"/>
      <c r="C546" s="110"/>
      <c r="D546" s="110"/>
      <c r="E546" s="110"/>
      <c r="F546" s="110"/>
      <c r="G546" s="110"/>
      <c r="H546" s="110"/>
      <c r="I546" s="110"/>
      <c r="J546" s="110"/>
      <c r="K546" s="110"/>
      <c r="L546" s="110"/>
    </row>
    <row r="547" spans="2:12">
      <c r="B547" s="125"/>
      <c r="C547" s="110"/>
      <c r="D547" s="110"/>
      <c r="E547" s="110"/>
      <c r="F547" s="110"/>
      <c r="G547" s="110"/>
      <c r="H547" s="110"/>
      <c r="I547" s="110"/>
      <c r="J547" s="110"/>
      <c r="K547" s="110"/>
      <c r="L547" s="110"/>
    </row>
    <row r="548" spans="2:12">
      <c r="B548" s="125"/>
      <c r="C548" s="110"/>
      <c r="D548" s="110"/>
      <c r="E548" s="110"/>
      <c r="F548" s="110"/>
      <c r="G548" s="110"/>
      <c r="H548" s="110"/>
      <c r="I548" s="110"/>
      <c r="J548" s="110"/>
      <c r="K548" s="110"/>
      <c r="L548" s="110"/>
    </row>
    <row r="549" spans="2:12">
      <c r="B549" s="125"/>
      <c r="C549" s="110"/>
      <c r="D549" s="110"/>
      <c r="E549" s="110"/>
      <c r="F549" s="110"/>
      <c r="G549" s="110"/>
      <c r="H549" s="110"/>
      <c r="I549" s="110"/>
      <c r="J549" s="110"/>
      <c r="K549" s="110"/>
      <c r="L549" s="110"/>
    </row>
    <row r="550" spans="2:12">
      <c r="B550" s="125"/>
      <c r="C550" s="110"/>
      <c r="D550" s="110"/>
      <c r="E550" s="110"/>
      <c r="F550" s="110"/>
      <c r="G550" s="110"/>
      <c r="H550" s="110"/>
      <c r="I550" s="110"/>
      <c r="J550" s="110"/>
      <c r="K550" s="110"/>
      <c r="L550" s="110"/>
    </row>
    <row r="551" spans="2:12">
      <c r="B551" s="125"/>
      <c r="C551" s="110"/>
      <c r="D551" s="110"/>
      <c r="E551" s="110"/>
      <c r="F551" s="110"/>
      <c r="G551" s="110"/>
      <c r="H551" s="110"/>
      <c r="I551" s="110"/>
      <c r="J551" s="110"/>
      <c r="K551" s="110"/>
      <c r="L551" s="110"/>
    </row>
    <row r="552" spans="2:12">
      <c r="B552" s="125"/>
      <c r="C552" s="110"/>
      <c r="D552" s="110"/>
      <c r="E552" s="110"/>
      <c r="F552" s="110"/>
      <c r="G552" s="110"/>
      <c r="H552" s="110"/>
      <c r="I552" s="110"/>
      <c r="J552" s="110"/>
      <c r="K552" s="110"/>
      <c r="L552" s="110"/>
    </row>
    <row r="553" spans="2:12">
      <c r="B553" s="125"/>
      <c r="C553" s="110"/>
      <c r="D553" s="110"/>
      <c r="E553" s="110"/>
      <c r="F553" s="110"/>
      <c r="G553" s="110"/>
      <c r="H553" s="110"/>
      <c r="I553" s="110"/>
      <c r="J553" s="110"/>
      <c r="K553" s="110"/>
      <c r="L553" s="110"/>
    </row>
    <row r="554" spans="2:12">
      <c r="B554" s="125"/>
      <c r="C554" s="110"/>
      <c r="D554" s="110"/>
      <c r="E554" s="110"/>
      <c r="F554" s="110"/>
      <c r="G554" s="110"/>
      <c r="H554" s="110"/>
      <c r="I554" s="110"/>
      <c r="J554" s="110"/>
      <c r="K554" s="110"/>
      <c r="L554" s="110"/>
    </row>
    <row r="555" spans="2:12">
      <c r="B555" s="125"/>
      <c r="C555" s="110"/>
      <c r="D555" s="110"/>
      <c r="E555" s="110"/>
      <c r="F555" s="110"/>
      <c r="G555" s="110"/>
      <c r="H555" s="110"/>
      <c r="I555" s="110"/>
      <c r="J555" s="110"/>
      <c r="K555" s="110"/>
      <c r="L555" s="110"/>
    </row>
    <row r="556" spans="2:12">
      <c r="B556" s="125"/>
      <c r="C556" s="110"/>
      <c r="D556" s="110"/>
      <c r="E556" s="110"/>
      <c r="F556" s="110"/>
      <c r="G556" s="110"/>
      <c r="H556" s="110"/>
      <c r="I556" s="110"/>
      <c r="J556" s="110"/>
      <c r="K556" s="110"/>
      <c r="L556" s="110"/>
    </row>
    <row r="557" spans="2:12">
      <c r="B557" s="125"/>
      <c r="C557" s="110"/>
      <c r="D557" s="110"/>
      <c r="E557" s="110"/>
      <c r="F557" s="110"/>
      <c r="G557" s="110"/>
      <c r="H557" s="110"/>
      <c r="I557" s="110"/>
      <c r="J557" s="110"/>
      <c r="K557" s="110"/>
      <c r="L557" s="110"/>
    </row>
    <row r="558" spans="2:12">
      <c r="B558" s="125"/>
      <c r="C558" s="110"/>
      <c r="D558" s="110"/>
      <c r="E558" s="110"/>
      <c r="F558" s="110"/>
      <c r="G558" s="110"/>
      <c r="H558" s="110"/>
      <c r="I558" s="110"/>
      <c r="J558" s="110"/>
      <c r="K558" s="110"/>
      <c r="L558" s="110"/>
    </row>
    <row r="559" spans="2:12">
      <c r="B559" s="125"/>
      <c r="C559" s="110"/>
      <c r="D559" s="110"/>
      <c r="E559" s="110"/>
      <c r="F559" s="110"/>
      <c r="G559" s="110"/>
      <c r="H559" s="110"/>
      <c r="I559" s="110"/>
      <c r="J559" s="110"/>
      <c r="K559" s="110"/>
      <c r="L559" s="110"/>
    </row>
    <row r="560" spans="2:12">
      <c r="B560" s="125"/>
      <c r="C560" s="110"/>
      <c r="D560" s="110"/>
      <c r="E560" s="110"/>
      <c r="F560" s="110"/>
      <c r="G560" s="110"/>
      <c r="H560" s="110"/>
      <c r="I560" s="110"/>
      <c r="J560" s="110"/>
      <c r="K560" s="110"/>
      <c r="L560" s="110"/>
    </row>
    <row r="561" spans="2:12">
      <c r="B561" s="125"/>
      <c r="C561" s="110"/>
      <c r="D561" s="110"/>
      <c r="E561" s="110"/>
      <c r="F561" s="110"/>
      <c r="G561" s="110"/>
      <c r="H561" s="110"/>
      <c r="I561" s="110"/>
      <c r="J561" s="110"/>
      <c r="K561" s="110"/>
      <c r="L561" s="110"/>
    </row>
    <row r="562" spans="2:12">
      <c r="B562" s="125"/>
      <c r="C562" s="110"/>
      <c r="D562" s="110"/>
      <c r="E562" s="110"/>
      <c r="F562" s="110"/>
      <c r="G562" s="110"/>
      <c r="H562" s="110"/>
      <c r="I562" s="110"/>
      <c r="J562" s="110"/>
      <c r="K562" s="110"/>
      <c r="L562" s="110"/>
    </row>
    <row r="563" spans="2:12">
      <c r="B563" s="125"/>
      <c r="C563" s="110"/>
      <c r="D563" s="110"/>
      <c r="E563" s="110"/>
      <c r="F563" s="110"/>
      <c r="G563" s="110"/>
      <c r="H563" s="110"/>
      <c r="I563" s="110"/>
      <c r="J563" s="110"/>
      <c r="K563" s="110"/>
      <c r="L563" s="110"/>
    </row>
    <row r="564" spans="2:12">
      <c r="B564" s="125"/>
      <c r="C564" s="110"/>
      <c r="D564" s="110"/>
      <c r="E564" s="110"/>
      <c r="F564" s="110"/>
      <c r="G564" s="110"/>
      <c r="H564" s="110"/>
      <c r="I564" s="110"/>
      <c r="J564" s="110"/>
      <c r="K564" s="110"/>
      <c r="L564" s="110"/>
    </row>
    <row r="565" spans="2:12">
      <c r="B565" s="125"/>
      <c r="C565" s="110"/>
      <c r="D565" s="110"/>
      <c r="E565" s="110"/>
      <c r="F565" s="110"/>
      <c r="G565" s="110"/>
      <c r="H565" s="110"/>
      <c r="I565" s="110"/>
      <c r="J565" s="110"/>
      <c r="K565" s="110"/>
      <c r="L565" s="110"/>
    </row>
    <row r="566" spans="2:12">
      <c r="B566" s="125"/>
      <c r="C566" s="110"/>
      <c r="D566" s="110"/>
      <c r="E566" s="110"/>
      <c r="F566" s="110"/>
      <c r="G566" s="110"/>
      <c r="H566" s="110"/>
      <c r="I566" s="110"/>
      <c r="J566" s="110"/>
      <c r="K566" s="110"/>
      <c r="L566" s="110"/>
    </row>
    <row r="567" spans="2:12">
      <c r="B567" s="125"/>
      <c r="C567" s="110"/>
      <c r="D567" s="110"/>
      <c r="E567" s="110"/>
      <c r="F567" s="110"/>
      <c r="G567" s="110"/>
      <c r="H567" s="110"/>
      <c r="I567" s="110"/>
      <c r="J567" s="110"/>
      <c r="K567" s="110"/>
      <c r="L567" s="110"/>
    </row>
    <row r="568" spans="2:12">
      <c r="B568" s="125"/>
      <c r="C568" s="110"/>
      <c r="D568" s="110"/>
      <c r="E568" s="110"/>
      <c r="F568" s="110"/>
      <c r="G568" s="110"/>
      <c r="H568" s="110"/>
      <c r="I568" s="110"/>
      <c r="J568" s="110"/>
      <c r="K568" s="110"/>
      <c r="L568" s="110"/>
    </row>
    <row r="569" spans="2:12">
      <c r="B569" s="125"/>
      <c r="C569" s="110"/>
      <c r="D569" s="110"/>
      <c r="E569" s="110"/>
      <c r="F569" s="110"/>
      <c r="G569" s="110"/>
      <c r="H569" s="110"/>
      <c r="I569" s="110"/>
      <c r="J569" s="110"/>
      <c r="K569" s="110"/>
      <c r="L569" s="110"/>
    </row>
    <row r="570" spans="2:12">
      <c r="B570" s="125"/>
      <c r="C570" s="110"/>
      <c r="D570" s="110"/>
      <c r="E570" s="110"/>
      <c r="F570" s="110"/>
      <c r="G570" s="110"/>
      <c r="H570" s="110"/>
      <c r="I570" s="110"/>
      <c r="J570" s="110"/>
      <c r="K570" s="110"/>
      <c r="L570" s="110"/>
    </row>
    <row r="571" spans="2:12">
      <c r="B571" s="125"/>
      <c r="C571" s="110"/>
      <c r="D571" s="110"/>
      <c r="E571" s="110"/>
      <c r="F571" s="110"/>
      <c r="G571" s="110"/>
      <c r="H571" s="110"/>
      <c r="I571" s="110"/>
      <c r="J571" s="110"/>
      <c r="K571" s="110"/>
      <c r="L571" s="110"/>
    </row>
    <row r="572" spans="2:12">
      <c r="B572" s="125"/>
      <c r="C572" s="110"/>
      <c r="D572" s="110"/>
      <c r="E572" s="110"/>
      <c r="F572" s="110"/>
      <c r="G572" s="110"/>
      <c r="H572" s="110"/>
      <c r="I572" s="110"/>
      <c r="J572" s="110"/>
      <c r="K572" s="110"/>
      <c r="L572" s="110"/>
    </row>
    <row r="573" spans="2:12">
      <c r="B573" s="125"/>
      <c r="C573" s="110"/>
      <c r="D573" s="110"/>
      <c r="E573" s="110"/>
      <c r="F573" s="110"/>
      <c r="G573" s="110"/>
      <c r="H573" s="110"/>
      <c r="I573" s="110"/>
      <c r="J573" s="110"/>
      <c r="K573" s="110"/>
      <c r="L573" s="110"/>
    </row>
    <row r="574" spans="2:12">
      <c r="B574" s="125"/>
      <c r="C574" s="110"/>
      <c r="D574" s="110"/>
      <c r="E574" s="110"/>
      <c r="F574" s="110"/>
      <c r="G574" s="110"/>
      <c r="H574" s="110"/>
      <c r="I574" s="110"/>
      <c r="J574" s="110"/>
      <c r="K574" s="110"/>
      <c r="L574" s="110"/>
    </row>
    <row r="575" spans="2:12">
      <c r="B575" s="125"/>
      <c r="C575" s="110"/>
      <c r="D575" s="110"/>
      <c r="E575" s="110"/>
      <c r="F575" s="110"/>
      <c r="G575" s="110"/>
      <c r="H575" s="110"/>
      <c r="I575" s="110"/>
      <c r="J575" s="110"/>
      <c r="K575" s="110"/>
      <c r="L575" s="110"/>
    </row>
    <row r="576" spans="2:12">
      <c r="B576" s="125"/>
      <c r="C576" s="110"/>
      <c r="D576" s="110"/>
      <c r="E576" s="110"/>
      <c r="F576" s="110"/>
      <c r="G576" s="110"/>
      <c r="H576" s="110"/>
      <c r="I576" s="110"/>
      <c r="J576" s="110"/>
      <c r="K576" s="110"/>
      <c r="L576" s="110"/>
    </row>
    <row r="577" spans="2:12">
      <c r="B577" s="125"/>
      <c r="C577" s="110"/>
      <c r="D577" s="110"/>
      <c r="E577" s="110"/>
      <c r="F577" s="110"/>
      <c r="G577" s="110"/>
      <c r="H577" s="110"/>
      <c r="I577" s="110"/>
      <c r="J577" s="110"/>
      <c r="K577" s="110"/>
      <c r="L577" s="110"/>
    </row>
    <row r="578" spans="2:12">
      <c r="B578" s="125"/>
      <c r="C578" s="110"/>
      <c r="D578" s="110"/>
      <c r="E578" s="110"/>
      <c r="F578" s="110"/>
      <c r="G578" s="110"/>
      <c r="H578" s="110"/>
      <c r="I578" s="110"/>
      <c r="J578" s="110"/>
      <c r="K578" s="110"/>
      <c r="L578" s="110"/>
    </row>
    <row r="579" spans="2:12">
      <c r="B579" s="125"/>
      <c r="C579" s="110"/>
      <c r="D579" s="110"/>
      <c r="E579" s="110"/>
      <c r="F579" s="110"/>
      <c r="G579" s="110"/>
      <c r="H579" s="110"/>
      <c r="I579" s="110"/>
      <c r="J579" s="110"/>
      <c r="K579" s="110"/>
      <c r="L579" s="110"/>
    </row>
    <row r="580" spans="2:12">
      <c r="B580" s="125"/>
      <c r="C580" s="110"/>
      <c r="D580" s="110"/>
      <c r="E580" s="110"/>
      <c r="F580" s="110"/>
      <c r="G580" s="110"/>
      <c r="H580" s="110"/>
      <c r="I580" s="110"/>
      <c r="J580" s="110"/>
      <c r="K580" s="110"/>
      <c r="L580" s="110"/>
    </row>
    <row r="581" spans="2:12">
      <c r="B581" s="125"/>
      <c r="C581" s="110"/>
      <c r="D581" s="110"/>
      <c r="E581" s="110"/>
      <c r="F581" s="110"/>
      <c r="G581" s="110"/>
      <c r="H581" s="110"/>
      <c r="I581" s="110"/>
      <c r="J581" s="110"/>
      <c r="K581" s="110"/>
      <c r="L581" s="110"/>
    </row>
    <row r="582" spans="2:12">
      <c r="B582" s="125"/>
      <c r="C582" s="110"/>
      <c r="D582" s="110"/>
      <c r="E582" s="110"/>
      <c r="F582" s="110"/>
      <c r="G582" s="110"/>
      <c r="H582" s="110"/>
      <c r="I582" s="110"/>
      <c r="J582" s="110"/>
      <c r="K582" s="110"/>
      <c r="L582" s="110"/>
    </row>
    <row r="583" spans="2:12">
      <c r="B583" s="125"/>
      <c r="C583" s="110"/>
      <c r="D583" s="110"/>
      <c r="E583" s="110"/>
      <c r="F583" s="110"/>
      <c r="G583" s="110"/>
      <c r="H583" s="110"/>
      <c r="I583" s="110"/>
      <c r="J583" s="110"/>
      <c r="K583" s="110"/>
      <c r="L583" s="110"/>
    </row>
    <row r="584" spans="2:12">
      <c r="B584" s="125"/>
      <c r="C584" s="110"/>
      <c r="D584" s="110"/>
      <c r="E584" s="110"/>
      <c r="F584" s="110"/>
      <c r="G584" s="110"/>
      <c r="H584" s="110"/>
      <c r="I584" s="110"/>
      <c r="J584" s="110"/>
      <c r="K584" s="110"/>
      <c r="L584" s="110"/>
    </row>
    <row r="585" spans="2:12">
      <c r="B585" s="125"/>
      <c r="C585" s="110"/>
      <c r="D585" s="110"/>
      <c r="E585" s="110"/>
      <c r="F585" s="110"/>
      <c r="G585" s="110"/>
      <c r="H585" s="110"/>
      <c r="I585" s="110"/>
      <c r="J585" s="110"/>
      <c r="K585" s="110"/>
      <c r="L585" s="110"/>
    </row>
    <row r="586" spans="2:12">
      <c r="B586" s="125"/>
      <c r="C586" s="110"/>
      <c r="D586" s="110"/>
      <c r="E586" s="110"/>
      <c r="F586" s="110"/>
      <c r="G586" s="110"/>
      <c r="H586" s="110"/>
      <c r="I586" s="110"/>
      <c r="J586" s="110"/>
      <c r="K586" s="110"/>
      <c r="L586" s="110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60.28515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141</v>
      </c>
      <c r="C1" s="67" t="s" vm="1">
        <v>222</v>
      </c>
    </row>
    <row r="2" spans="1:11">
      <c r="B2" s="46" t="s">
        <v>140</v>
      </c>
      <c r="C2" s="67" t="s">
        <v>223</v>
      </c>
    </row>
    <row r="3" spans="1:11">
      <c r="B3" s="46" t="s">
        <v>142</v>
      </c>
      <c r="C3" s="67" t="s">
        <v>224</v>
      </c>
    </row>
    <row r="4" spans="1:11">
      <c r="B4" s="46" t="s">
        <v>143</v>
      </c>
      <c r="C4" s="67">
        <v>9455</v>
      </c>
    </row>
    <row r="6" spans="1:11" ht="26.25" customHeight="1">
      <c r="B6" s="136" t="s">
        <v>169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1:11" ht="26.25" customHeight="1">
      <c r="B7" s="136" t="s">
        <v>91</v>
      </c>
      <c r="C7" s="137"/>
      <c r="D7" s="137"/>
      <c r="E7" s="137"/>
      <c r="F7" s="137"/>
      <c r="G7" s="137"/>
      <c r="H7" s="137"/>
      <c r="I7" s="137"/>
      <c r="J7" s="137"/>
      <c r="K7" s="138"/>
    </row>
    <row r="8" spans="1:11" s="3" customFormat="1" ht="78.75">
      <c r="A8" s="2"/>
      <c r="B8" s="21" t="s">
        <v>111</v>
      </c>
      <c r="C8" s="29" t="s">
        <v>44</v>
      </c>
      <c r="D8" s="29" t="s">
        <v>114</v>
      </c>
      <c r="E8" s="29" t="s">
        <v>65</v>
      </c>
      <c r="F8" s="29" t="s">
        <v>98</v>
      </c>
      <c r="G8" s="29" t="s">
        <v>197</v>
      </c>
      <c r="H8" s="29" t="s">
        <v>196</v>
      </c>
      <c r="I8" s="29" t="s">
        <v>61</v>
      </c>
      <c r="J8" s="29" t="s">
        <v>144</v>
      </c>
      <c r="K8" s="30" t="s">
        <v>146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204</v>
      </c>
      <c r="H9" s="15"/>
      <c r="I9" s="15" t="s">
        <v>200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2" t="s">
        <v>48</v>
      </c>
      <c r="C11" s="103"/>
      <c r="D11" s="103"/>
      <c r="E11" s="103"/>
      <c r="F11" s="103"/>
      <c r="G11" s="105"/>
      <c r="H11" s="107"/>
      <c r="I11" s="105">
        <v>-127.38390926300001</v>
      </c>
      <c r="J11" s="104">
        <v>1</v>
      </c>
      <c r="K11" s="104">
        <f>I11/'סכום נכסי הקרן'!$C$42</f>
        <v>-3.5980876939422615E-3</v>
      </c>
    </row>
    <row r="12" spans="1:11">
      <c r="B12" s="106" t="s">
        <v>193</v>
      </c>
      <c r="C12" s="103"/>
      <c r="D12" s="103"/>
      <c r="E12" s="103"/>
      <c r="F12" s="103"/>
      <c r="G12" s="105"/>
      <c r="H12" s="107"/>
      <c r="I12" s="105">
        <v>-127.38390926300001</v>
      </c>
      <c r="J12" s="104">
        <v>1</v>
      </c>
      <c r="K12" s="104">
        <f>I12/'סכום נכסי הקרן'!$C$42</f>
        <v>-3.5980876939422615E-3</v>
      </c>
    </row>
    <row r="13" spans="1:11">
      <c r="B13" s="72" t="s">
        <v>1828</v>
      </c>
      <c r="C13" s="73" t="s">
        <v>1829</v>
      </c>
      <c r="D13" s="86" t="s">
        <v>28</v>
      </c>
      <c r="E13" s="86" t="s">
        <v>1807</v>
      </c>
      <c r="F13" s="86" t="s">
        <v>129</v>
      </c>
      <c r="G13" s="83">
        <v>1.05958</v>
      </c>
      <c r="H13" s="85">
        <v>274700</v>
      </c>
      <c r="I13" s="83">
        <v>7.8235715910000012</v>
      </c>
      <c r="J13" s="84">
        <v>-6.1417267190687796E-2</v>
      </c>
      <c r="K13" s="84">
        <f>I13/'סכום נכסי הקרן'!$C$42</f>
        <v>2.2098471327437755E-4</v>
      </c>
    </row>
    <row r="14" spans="1:11">
      <c r="B14" s="72" t="s">
        <v>1830</v>
      </c>
      <c r="C14" s="73" t="s">
        <v>1831</v>
      </c>
      <c r="D14" s="86" t="s">
        <v>28</v>
      </c>
      <c r="E14" s="86" t="s">
        <v>1807</v>
      </c>
      <c r="F14" s="86" t="s">
        <v>127</v>
      </c>
      <c r="G14" s="83">
        <v>3.5972749999999998</v>
      </c>
      <c r="H14" s="85">
        <v>256975</v>
      </c>
      <c r="I14" s="83">
        <v>-156.47906094200002</v>
      </c>
      <c r="J14" s="84">
        <v>1.2284052345962271</v>
      </c>
      <c r="K14" s="84">
        <f>I14/'סכום נכסי הקרן'!$C$42</f>
        <v>-4.4199097577749414E-3</v>
      </c>
    </row>
    <row r="15" spans="1:11">
      <c r="B15" s="72" t="s">
        <v>1832</v>
      </c>
      <c r="C15" s="73" t="s">
        <v>1833</v>
      </c>
      <c r="D15" s="86" t="s">
        <v>28</v>
      </c>
      <c r="E15" s="86" t="s">
        <v>1807</v>
      </c>
      <c r="F15" s="86" t="s">
        <v>129</v>
      </c>
      <c r="G15" s="83">
        <v>4.7015789999999997</v>
      </c>
      <c r="H15" s="85">
        <v>31590</v>
      </c>
      <c r="I15" s="83">
        <v>21.271580088</v>
      </c>
      <c r="J15" s="84">
        <v>-0.16698796740553914</v>
      </c>
      <c r="K15" s="84">
        <f>I15/'סכום נכסי הקרן'!$C$42</f>
        <v>6.008373505583018E-4</v>
      </c>
    </row>
    <row r="16" spans="1:11">
      <c r="B16" s="92"/>
      <c r="C16" s="73"/>
      <c r="D16" s="73"/>
      <c r="E16" s="73"/>
      <c r="F16" s="73"/>
      <c r="G16" s="83"/>
      <c r="H16" s="85"/>
      <c r="I16" s="73"/>
      <c r="J16" s="84"/>
      <c r="K16" s="7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126" t="s">
        <v>213</v>
      </c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126" t="s">
        <v>107</v>
      </c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26" t="s">
        <v>195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126" t="s">
        <v>203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125"/>
      <c r="C116" s="132"/>
      <c r="D116" s="132"/>
      <c r="E116" s="132"/>
      <c r="F116" s="132"/>
      <c r="G116" s="132"/>
      <c r="H116" s="132"/>
      <c r="I116" s="110"/>
      <c r="J116" s="110"/>
      <c r="K116" s="132"/>
    </row>
    <row r="117" spans="2:11">
      <c r="B117" s="125"/>
      <c r="C117" s="132"/>
      <c r="D117" s="132"/>
      <c r="E117" s="132"/>
      <c r="F117" s="132"/>
      <c r="G117" s="132"/>
      <c r="H117" s="132"/>
      <c r="I117" s="110"/>
      <c r="J117" s="110"/>
      <c r="K117" s="132"/>
    </row>
    <row r="118" spans="2:11">
      <c r="B118" s="125"/>
      <c r="C118" s="132"/>
      <c r="D118" s="132"/>
      <c r="E118" s="132"/>
      <c r="F118" s="132"/>
      <c r="G118" s="132"/>
      <c r="H118" s="132"/>
      <c r="I118" s="110"/>
      <c r="J118" s="110"/>
      <c r="K118" s="132"/>
    </row>
    <row r="119" spans="2:11">
      <c r="B119" s="125"/>
      <c r="C119" s="132"/>
      <c r="D119" s="132"/>
      <c r="E119" s="132"/>
      <c r="F119" s="132"/>
      <c r="G119" s="132"/>
      <c r="H119" s="132"/>
      <c r="I119" s="110"/>
      <c r="J119" s="110"/>
      <c r="K119" s="132"/>
    </row>
    <row r="120" spans="2:11">
      <c r="B120" s="125"/>
      <c r="C120" s="132"/>
      <c r="D120" s="132"/>
      <c r="E120" s="132"/>
      <c r="F120" s="132"/>
      <c r="G120" s="132"/>
      <c r="H120" s="132"/>
      <c r="I120" s="110"/>
      <c r="J120" s="110"/>
      <c r="K120" s="132"/>
    </row>
    <row r="121" spans="2:11">
      <c r="B121" s="125"/>
      <c r="C121" s="132"/>
      <c r="D121" s="132"/>
      <c r="E121" s="132"/>
      <c r="F121" s="132"/>
      <c r="G121" s="132"/>
      <c r="H121" s="132"/>
      <c r="I121" s="110"/>
      <c r="J121" s="110"/>
      <c r="K121" s="132"/>
    </row>
    <row r="122" spans="2:11">
      <c r="B122" s="125"/>
      <c r="C122" s="132"/>
      <c r="D122" s="132"/>
      <c r="E122" s="132"/>
      <c r="F122" s="132"/>
      <c r="G122" s="132"/>
      <c r="H122" s="132"/>
      <c r="I122" s="110"/>
      <c r="J122" s="110"/>
      <c r="K122" s="132"/>
    </row>
    <row r="123" spans="2:11">
      <c r="B123" s="125"/>
      <c r="C123" s="132"/>
      <c r="D123" s="132"/>
      <c r="E123" s="132"/>
      <c r="F123" s="132"/>
      <c r="G123" s="132"/>
      <c r="H123" s="132"/>
      <c r="I123" s="110"/>
      <c r="J123" s="110"/>
      <c r="K123" s="132"/>
    </row>
    <row r="124" spans="2:11">
      <c r="B124" s="125"/>
      <c r="C124" s="132"/>
      <c r="D124" s="132"/>
      <c r="E124" s="132"/>
      <c r="F124" s="132"/>
      <c r="G124" s="132"/>
      <c r="H124" s="132"/>
      <c r="I124" s="110"/>
      <c r="J124" s="110"/>
      <c r="K124" s="132"/>
    </row>
    <row r="125" spans="2:11">
      <c r="B125" s="125"/>
      <c r="C125" s="132"/>
      <c r="D125" s="132"/>
      <c r="E125" s="132"/>
      <c r="F125" s="132"/>
      <c r="G125" s="132"/>
      <c r="H125" s="132"/>
      <c r="I125" s="110"/>
      <c r="J125" s="110"/>
      <c r="K125" s="132"/>
    </row>
    <row r="126" spans="2:11">
      <c r="B126" s="125"/>
      <c r="C126" s="132"/>
      <c r="D126" s="132"/>
      <c r="E126" s="132"/>
      <c r="F126" s="132"/>
      <c r="G126" s="132"/>
      <c r="H126" s="132"/>
      <c r="I126" s="110"/>
      <c r="J126" s="110"/>
      <c r="K126" s="132"/>
    </row>
    <row r="127" spans="2:11">
      <c r="B127" s="125"/>
      <c r="C127" s="132"/>
      <c r="D127" s="132"/>
      <c r="E127" s="132"/>
      <c r="F127" s="132"/>
      <c r="G127" s="132"/>
      <c r="H127" s="132"/>
      <c r="I127" s="110"/>
      <c r="J127" s="110"/>
      <c r="K127" s="132"/>
    </row>
    <row r="128" spans="2:11">
      <c r="B128" s="125"/>
      <c r="C128" s="132"/>
      <c r="D128" s="132"/>
      <c r="E128" s="132"/>
      <c r="F128" s="132"/>
      <c r="G128" s="132"/>
      <c r="H128" s="132"/>
      <c r="I128" s="110"/>
      <c r="J128" s="110"/>
      <c r="K128" s="132"/>
    </row>
    <row r="129" spans="2:11">
      <c r="B129" s="125"/>
      <c r="C129" s="132"/>
      <c r="D129" s="132"/>
      <c r="E129" s="132"/>
      <c r="F129" s="132"/>
      <c r="G129" s="132"/>
      <c r="H129" s="132"/>
      <c r="I129" s="110"/>
      <c r="J129" s="110"/>
      <c r="K129" s="132"/>
    </row>
    <row r="130" spans="2:11">
      <c r="B130" s="125"/>
      <c r="C130" s="132"/>
      <c r="D130" s="132"/>
      <c r="E130" s="132"/>
      <c r="F130" s="132"/>
      <c r="G130" s="132"/>
      <c r="H130" s="132"/>
      <c r="I130" s="110"/>
      <c r="J130" s="110"/>
      <c r="K130" s="132"/>
    </row>
    <row r="131" spans="2:11">
      <c r="B131" s="125"/>
      <c r="C131" s="132"/>
      <c r="D131" s="132"/>
      <c r="E131" s="132"/>
      <c r="F131" s="132"/>
      <c r="G131" s="132"/>
      <c r="H131" s="132"/>
      <c r="I131" s="110"/>
      <c r="J131" s="110"/>
      <c r="K131" s="132"/>
    </row>
    <row r="132" spans="2:11">
      <c r="B132" s="125"/>
      <c r="C132" s="132"/>
      <c r="D132" s="132"/>
      <c r="E132" s="132"/>
      <c r="F132" s="132"/>
      <c r="G132" s="132"/>
      <c r="H132" s="132"/>
      <c r="I132" s="110"/>
      <c r="J132" s="110"/>
      <c r="K132" s="132"/>
    </row>
    <row r="133" spans="2:11">
      <c r="B133" s="125"/>
      <c r="C133" s="132"/>
      <c r="D133" s="132"/>
      <c r="E133" s="132"/>
      <c r="F133" s="132"/>
      <c r="G133" s="132"/>
      <c r="H133" s="132"/>
      <c r="I133" s="110"/>
      <c r="J133" s="110"/>
      <c r="K133" s="132"/>
    </row>
    <row r="134" spans="2:11">
      <c r="B134" s="125"/>
      <c r="C134" s="132"/>
      <c r="D134" s="132"/>
      <c r="E134" s="132"/>
      <c r="F134" s="132"/>
      <c r="G134" s="132"/>
      <c r="H134" s="132"/>
      <c r="I134" s="110"/>
      <c r="J134" s="110"/>
      <c r="K134" s="132"/>
    </row>
    <row r="135" spans="2:11">
      <c r="B135" s="125"/>
      <c r="C135" s="132"/>
      <c r="D135" s="132"/>
      <c r="E135" s="132"/>
      <c r="F135" s="132"/>
      <c r="G135" s="132"/>
      <c r="H135" s="132"/>
      <c r="I135" s="110"/>
      <c r="J135" s="110"/>
      <c r="K135" s="132"/>
    </row>
    <row r="136" spans="2:11">
      <c r="B136" s="125"/>
      <c r="C136" s="132"/>
      <c r="D136" s="132"/>
      <c r="E136" s="132"/>
      <c r="F136" s="132"/>
      <c r="G136" s="132"/>
      <c r="H136" s="132"/>
      <c r="I136" s="110"/>
      <c r="J136" s="110"/>
      <c r="K136" s="132"/>
    </row>
    <row r="137" spans="2:11">
      <c r="B137" s="125"/>
      <c r="C137" s="132"/>
      <c r="D137" s="132"/>
      <c r="E137" s="132"/>
      <c r="F137" s="132"/>
      <c r="G137" s="132"/>
      <c r="H137" s="132"/>
      <c r="I137" s="110"/>
      <c r="J137" s="110"/>
      <c r="K137" s="132"/>
    </row>
    <row r="138" spans="2:11">
      <c r="B138" s="125"/>
      <c r="C138" s="132"/>
      <c r="D138" s="132"/>
      <c r="E138" s="132"/>
      <c r="F138" s="132"/>
      <c r="G138" s="132"/>
      <c r="H138" s="132"/>
      <c r="I138" s="110"/>
      <c r="J138" s="110"/>
      <c r="K138" s="132"/>
    </row>
    <row r="139" spans="2:11">
      <c r="B139" s="125"/>
      <c r="C139" s="132"/>
      <c r="D139" s="132"/>
      <c r="E139" s="132"/>
      <c r="F139" s="132"/>
      <c r="G139" s="132"/>
      <c r="H139" s="132"/>
      <c r="I139" s="110"/>
      <c r="J139" s="110"/>
      <c r="K139" s="132"/>
    </row>
    <row r="140" spans="2:11">
      <c r="B140" s="125"/>
      <c r="C140" s="132"/>
      <c r="D140" s="132"/>
      <c r="E140" s="132"/>
      <c r="F140" s="132"/>
      <c r="G140" s="132"/>
      <c r="H140" s="132"/>
      <c r="I140" s="110"/>
      <c r="J140" s="110"/>
      <c r="K140" s="132"/>
    </row>
    <row r="141" spans="2:11">
      <c r="B141" s="125"/>
      <c r="C141" s="132"/>
      <c r="D141" s="132"/>
      <c r="E141" s="132"/>
      <c r="F141" s="132"/>
      <c r="G141" s="132"/>
      <c r="H141" s="132"/>
      <c r="I141" s="110"/>
      <c r="J141" s="110"/>
      <c r="K141" s="132"/>
    </row>
    <row r="142" spans="2:11">
      <c r="B142" s="125"/>
      <c r="C142" s="132"/>
      <c r="D142" s="132"/>
      <c r="E142" s="132"/>
      <c r="F142" s="132"/>
      <c r="G142" s="132"/>
      <c r="H142" s="132"/>
      <c r="I142" s="110"/>
      <c r="J142" s="110"/>
      <c r="K142" s="132"/>
    </row>
    <row r="143" spans="2:11">
      <c r="B143" s="125"/>
      <c r="C143" s="132"/>
      <c r="D143" s="132"/>
      <c r="E143" s="132"/>
      <c r="F143" s="132"/>
      <c r="G143" s="132"/>
      <c r="H143" s="132"/>
      <c r="I143" s="110"/>
      <c r="J143" s="110"/>
      <c r="K143" s="132"/>
    </row>
    <row r="144" spans="2:11">
      <c r="B144" s="125"/>
      <c r="C144" s="132"/>
      <c r="D144" s="132"/>
      <c r="E144" s="132"/>
      <c r="F144" s="132"/>
      <c r="G144" s="132"/>
      <c r="H144" s="132"/>
      <c r="I144" s="110"/>
      <c r="J144" s="110"/>
      <c r="K144" s="132"/>
    </row>
    <row r="145" spans="2:11">
      <c r="B145" s="125"/>
      <c r="C145" s="132"/>
      <c r="D145" s="132"/>
      <c r="E145" s="132"/>
      <c r="F145" s="132"/>
      <c r="G145" s="132"/>
      <c r="H145" s="132"/>
      <c r="I145" s="110"/>
      <c r="J145" s="110"/>
      <c r="K145" s="132"/>
    </row>
    <row r="146" spans="2:11">
      <c r="B146" s="125"/>
      <c r="C146" s="132"/>
      <c r="D146" s="132"/>
      <c r="E146" s="132"/>
      <c r="F146" s="132"/>
      <c r="G146" s="132"/>
      <c r="H146" s="132"/>
      <c r="I146" s="110"/>
      <c r="J146" s="110"/>
      <c r="K146" s="132"/>
    </row>
    <row r="147" spans="2:11">
      <c r="B147" s="125"/>
      <c r="C147" s="132"/>
      <c r="D147" s="132"/>
      <c r="E147" s="132"/>
      <c r="F147" s="132"/>
      <c r="G147" s="132"/>
      <c r="H147" s="132"/>
      <c r="I147" s="110"/>
      <c r="J147" s="110"/>
      <c r="K147" s="132"/>
    </row>
    <row r="148" spans="2:11">
      <c r="B148" s="125"/>
      <c r="C148" s="132"/>
      <c r="D148" s="132"/>
      <c r="E148" s="132"/>
      <c r="F148" s="132"/>
      <c r="G148" s="132"/>
      <c r="H148" s="132"/>
      <c r="I148" s="110"/>
      <c r="J148" s="110"/>
      <c r="K148" s="132"/>
    </row>
    <row r="149" spans="2:11">
      <c r="B149" s="125"/>
      <c r="C149" s="132"/>
      <c r="D149" s="132"/>
      <c r="E149" s="132"/>
      <c r="F149" s="132"/>
      <c r="G149" s="132"/>
      <c r="H149" s="132"/>
      <c r="I149" s="110"/>
      <c r="J149" s="110"/>
      <c r="K149" s="132"/>
    </row>
    <row r="150" spans="2:11">
      <c r="B150" s="125"/>
      <c r="C150" s="132"/>
      <c r="D150" s="132"/>
      <c r="E150" s="132"/>
      <c r="F150" s="132"/>
      <c r="G150" s="132"/>
      <c r="H150" s="132"/>
      <c r="I150" s="110"/>
      <c r="J150" s="110"/>
      <c r="K150" s="132"/>
    </row>
    <row r="151" spans="2:11">
      <c r="B151" s="125"/>
      <c r="C151" s="132"/>
      <c r="D151" s="132"/>
      <c r="E151" s="132"/>
      <c r="F151" s="132"/>
      <c r="G151" s="132"/>
      <c r="H151" s="132"/>
      <c r="I151" s="110"/>
      <c r="J151" s="110"/>
      <c r="K151" s="132"/>
    </row>
    <row r="152" spans="2:11">
      <c r="B152" s="125"/>
      <c r="C152" s="132"/>
      <c r="D152" s="132"/>
      <c r="E152" s="132"/>
      <c r="F152" s="132"/>
      <c r="G152" s="132"/>
      <c r="H152" s="132"/>
      <c r="I152" s="110"/>
      <c r="J152" s="110"/>
      <c r="K152" s="132"/>
    </row>
    <row r="153" spans="2:11">
      <c r="B153" s="125"/>
      <c r="C153" s="132"/>
      <c r="D153" s="132"/>
      <c r="E153" s="132"/>
      <c r="F153" s="132"/>
      <c r="G153" s="132"/>
      <c r="H153" s="132"/>
      <c r="I153" s="110"/>
      <c r="J153" s="110"/>
      <c r="K153" s="132"/>
    </row>
    <row r="154" spans="2:11">
      <c r="B154" s="125"/>
      <c r="C154" s="132"/>
      <c r="D154" s="132"/>
      <c r="E154" s="132"/>
      <c r="F154" s="132"/>
      <c r="G154" s="132"/>
      <c r="H154" s="132"/>
      <c r="I154" s="110"/>
      <c r="J154" s="110"/>
      <c r="K154" s="132"/>
    </row>
    <row r="155" spans="2:11">
      <c r="B155" s="125"/>
      <c r="C155" s="132"/>
      <c r="D155" s="132"/>
      <c r="E155" s="132"/>
      <c r="F155" s="132"/>
      <c r="G155" s="132"/>
      <c r="H155" s="132"/>
      <c r="I155" s="110"/>
      <c r="J155" s="110"/>
      <c r="K155" s="132"/>
    </row>
    <row r="156" spans="2:11">
      <c r="B156" s="125"/>
      <c r="C156" s="132"/>
      <c r="D156" s="132"/>
      <c r="E156" s="132"/>
      <c r="F156" s="132"/>
      <c r="G156" s="132"/>
      <c r="H156" s="132"/>
      <c r="I156" s="110"/>
      <c r="J156" s="110"/>
      <c r="K156" s="132"/>
    </row>
    <row r="157" spans="2:11">
      <c r="B157" s="125"/>
      <c r="C157" s="132"/>
      <c r="D157" s="132"/>
      <c r="E157" s="132"/>
      <c r="F157" s="132"/>
      <c r="G157" s="132"/>
      <c r="H157" s="132"/>
      <c r="I157" s="110"/>
      <c r="J157" s="110"/>
      <c r="K157" s="132"/>
    </row>
    <row r="158" spans="2:11">
      <c r="B158" s="125"/>
      <c r="C158" s="132"/>
      <c r="D158" s="132"/>
      <c r="E158" s="132"/>
      <c r="F158" s="132"/>
      <c r="G158" s="132"/>
      <c r="H158" s="132"/>
      <c r="I158" s="110"/>
      <c r="J158" s="110"/>
      <c r="K158" s="132"/>
    </row>
    <row r="159" spans="2:11">
      <c r="B159" s="125"/>
      <c r="C159" s="132"/>
      <c r="D159" s="132"/>
      <c r="E159" s="132"/>
      <c r="F159" s="132"/>
      <c r="G159" s="132"/>
      <c r="H159" s="132"/>
      <c r="I159" s="110"/>
      <c r="J159" s="110"/>
      <c r="K159" s="132"/>
    </row>
    <row r="160" spans="2:11">
      <c r="B160" s="125"/>
      <c r="C160" s="132"/>
      <c r="D160" s="132"/>
      <c r="E160" s="132"/>
      <c r="F160" s="132"/>
      <c r="G160" s="132"/>
      <c r="H160" s="132"/>
      <c r="I160" s="110"/>
      <c r="J160" s="110"/>
      <c r="K160" s="132"/>
    </row>
    <row r="161" spans="2:11">
      <c r="B161" s="125"/>
      <c r="C161" s="132"/>
      <c r="D161" s="132"/>
      <c r="E161" s="132"/>
      <c r="F161" s="132"/>
      <c r="G161" s="132"/>
      <c r="H161" s="132"/>
      <c r="I161" s="110"/>
      <c r="J161" s="110"/>
      <c r="K161" s="132"/>
    </row>
    <row r="162" spans="2:11">
      <c r="B162" s="125"/>
      <c r="C162" s="132"/>
      <c r="D162" s="132"/>
      <c r="E162" s="132"/>
      <c r="F162" s="132"/>
      <c r="G162" s="132"/>
      <c r="H162" s="132"/>
      <c r="I162" s="110"/>
      <c r="J162" s="110"/>
      <c r="K162" s="132"/>
    </row>
    <row r="163" spans="2:11">
      <c r="B163" s="125"/>
      <c r="C163" s="132"/>
      <c r="D163" s="132"/>
      <c r="E163" s="132"/>
      <c r="F163" s="132"/>
      <c r="G163" s="132"/>
      <c r="H163" s="132"/>
      <c r="I163" s="110"/>
      <c r="J163" s="110"/>
      <c r="K163" s="132"/>
    </row>
    <row r="164" spans="2:11">
      <c r="B164" s="125"/>
      <c r="C164" s="132"/>
      <c r="D164" s="132"/>
      <c r="E164" s="132"/>
      <c r="F164" s="132"/>
      <c r="G164" s="132"/>
      <c r="H164" s="132"/>
      <c r="I164" s="110"/>
      <c r="J164" s="110"/>
      <c r="K164" s="132"/>
    </row>
    <row r="165" spans="2:11">
      <c r="B165" s="125"/>
      <c r="C165" s="132"/>
      <c r="D165" s="132"/>
      <c r="E165" s="132"/>
      <c r="F165" s="132"/>
      <c r="G165" s="132"/>
      <c r="H165" s="132"/>
      <c r="I165" s="110"/>
      <c r="J165" s="110"/>
      <c r="K165" s="132"/>
    </row>
    <row r="166" spans="2:11">
      <c r="B166" s="125"/>
      <c r="C166" s="132"/>
      <c r="D166" s="132"/>
      <c r="E166" s="132"/>
      <c r="F166" s="132"/>
      <c r="G166" s="132"/>
      <c r="H166" s="132"/>
      <c r="I166" s="110"/>
      <c r="J166" s="110"/>
      <c r="K166" s="132"/>
    </row>
    <row r="167" spans="2:11">
      <c r="B167" s="125"/>
      <c r="C167" s="132"/>
      <c r="D167" s="132"/>
      <c r="E167" s="132"/>
      <c r="F167" s="132"/>
      <c r="G167" s="132"/>
      <c r="H167" s="132"/>
      <c r="I167" s="110"/>
      <c r="J167" s="110"/>
      <c r="K167" s="132"/>
    </row>
    <row r="168" spans="2:11">
      <c r="B168" s="125"/>
      <c r="C168" s="132"/>
      <c r="D168" s="132"/>
      <c r="E168" s="132"/>
      <c r="F168" s="132"/>
      <c r="G168" s="132"/>
      <c r="H168" s="132"/>
      <c r="I168" s="110"/>
      <c r="J168" s="110"/>
      <c r="K168" s="132"/>
    </row>
    <row r="169" spans="2:11">
      <c r="B169" s="125"/>
      <c r="C169" s="132"/>
      <c r="D169" s="132"/>
      <c r="E169" s="132"/>
      <c r="F169" s="132"/>
      <c r="G169" s="132"/>
      <c r="H169" s="132"/>
      <c r="I169" s="110"/>
      <c r="J169" s="110"/>
      <c r="K169" s="132"/>
    </row>
    <row r="170" spans="2:11">
      <c r="B170" s="125"/>
      <c r="C170" s="132"/>
      <c r="D170" s="132"/>
      <c r="E170" s="132"/>
      <c r="F170" s="132"/>
      <c r="G170" s="132"/>
      <c r="H170" s="132"/>
      <c r="I170" s="110"/>
      <c r="J170" s="110"/>
      <c r="K170" s="132"/>
    </row>
    <row r="171" spans="2:11">
      <c r="B171" s="125"/>
      <c r="C171" s="132"/>
      <c r="D171" s="132"/>
      <c r="E171" s="132"/>
      <c r="F171" s="132"/>
      <c r="G171" s="132"/>
      <c r="H171" s="132"/>
      <c r="I171" s="110"/>
      <c r="J171" s="110"/>
      <c r="K171" s="132"/>
    </row>
    <row r="172" spans="2:11">
      <c r="B172" s="125"/>
      <c r="C172" s="132"/>
      <c r="D172" s="132"/>
      <c r="E172" s="132"/>
      <c r="F172" s="132"/>
      <c r="G172" s="132"/>
      <c r="H172" s="132"/>
      <c r="I172" s="110"/>
      <c r="J172" s="110"/>
      <c r="K172" s="132"/>
    </row>
    <row r="173" spans="2:11">
      <c r="B173" s="125"/>
      <c r="C173" s="132"/>
      <c r="D173" s="132"/>
      <c r="E173" s="132"/>
      <c r="F173" s="132"/>
      <c r="G173" s="132"/>
      <c r="H173" s="132"/>
      <c r="I173" s="110"/>
      <c r="J173" s="110"/>
      <c r="K173" s="132"/>
    </row>
    <row r="174" spans="2:11">
      <c r="B174" s="125"/>
      <c r="C174" s="132"/>
      <c r="D174" s="132"/>
      <c r="E174" s="132"/>
      <c r="F174" s="132"/>
      <c r="G174" s="132"/>
      <c r="H174" s="132"/>
      <c r="I174" s="110"/>
      <c r="J174" s="110"/>
      <c r="K174" s="132"/>
    </row>
    <row r="175" spans="2:11">
      <c r="B175" s="125"/>
      <c r="C175" s="132"/>
      <c r="D175" s="132"/>
      <c r="E175" s="132"/>
      <c r="F175" s="132"/>
      <c r="G175" s="132"/>
      <c r="H175" s="132"/>
      <c r="I175" s="110"/>
      <c r="J175" s="110"/>
      <c r="K175" s="132"/>
    </row>
    <row r="176" spans="2:11">
      <c r="B176" s="125"/>
      <c r="C176" s="132"/>
      <c r="D176" s="132"/>
      <c r="E176" s="132"/>
      <c r="F176" s="132"/>
      <c r="G176" s="132"/>
      <c r="H176" s="132"/>
      <c r="I176" s="110"/>
      <c r="J176" s="110"/>
      <c r="K176" s="132"/>
    </row>
    <row r="177" spans="2:11">
      <c r="B177" s="125"/>
      <c r="C177" s="132"/>
      <c r="D177" s="132"/>
      <c r="E177" s="132"/>
      <c r="F177" s="132"/>
      <c r="G177" s="132"/>
      <c r="H177" s="132"/>
      <c r="I177" s="110"/>
      <c r="J177" s="110"/>
      <c r="K177" s="132"/>
    </row>
    <row r="178" spans="2:11">
      <c r="B178" s="125"/>
      <c r="C178" s="132"/>
      <c r="D178" s="132"/>
      <c r="E178" s="132"/>
      <c r="F178" s="132"/>
      <c r="G178" s="132"/>
      <c r="H178" s="132"/>
      <c r="I178" s="110"/>
      <c r="J178" s="110"/>
      <c r="K178" s="132"/>
    </row>
    <row r="179" spans="2:11">
      <c r="B179" s="125"/>
      <c r="C179" s="132"/>
      <c r="D179" s="132"/>
      <c r="E179" s="132"/>
      <c r="F179" s="132"/>
      <c r="G179" s="132"/>
      <c r="H179" s="132"/>
      <c r="I179" s="110"/>
      <c r="J179" s="110"/>
      <c r="K179" s="132"/>
    </row>
    <row r="180" spans="2:11">
      <c r="B180" s="125"/>
      <c r="C180" s="132"/>
      <c r="D180" s="132"/>
      <c r="E180" s="132"/>
      <c r="F180" s="132"/>
      <c r="G180" s="132"/>
      <c r="H180" s="132"/>
      <c r="I180" s="110"/>
      <c r="J180" s="110"/>
      <c r="K180" s="132"/>
    </row>
    <row r="181" spans="2:11">
      <c r="B181" s="125"/>
      <c r="C181" s="132"/>
      <c r="D181" s="132"/>
      <c r="E181" s="132"/>
      <c r="F181" s="132"/>
      <c r="G181" s="132"/>
      <c r="H181" s="132"/>
      <c r="I181" s="110"/>
      <c r="J181" s="110"/>
      <c r="K181" s="132"/>
    </row>
    <row r="182" spans="2:11">
      <c r="B182" s="125"/>
      <c r="C182" s="132"/>
      <c r="D182" s="132"/>
      <c r="E182" s="132"/>
      <c r="F182" s="132"/>
      <c r="G182" s="132"/>
      <c r="H182" s="132"/>
      <c r="I182" s="110"/>
      <c r="J182" s="110"/>
      <c r="K182" s="132"/>
    </row>
    <row r="183" spans="2:11">
      <c r="B183" s="125"/>
      <c r="C183" s="132"/>
      <c r="D183" s="132"/>
      <c r="E183" s="132"/>
      <c r="F183" s="132"/>
      <c r="G183" s="132"/>
      <c r="H183" s="132"/>
      <c r="I183" s="110"/>
      <c r="J183" s="110"/>
      <c r="K183" s="132"/>
    </row>
    <row r="184" spans="2:11">
      <c r="B184" s="125"/>
      <c r="C184" s="132"/>
      <c r="D184" s="132"/>
      <c r="E184" s="132"/>
      <c r="F184" s="132"/>
      <c r="G184" s="132"/>
      <c r="H184" s="132"/>
      <c r="I184" s="110"/>
      <c r="J184" s="110"/>
      <c r="K184" s="132"/>
    </row>
    <row r="185" spans="2:11">
      <c r="B185" s="125"/>
      <c r="C185" s="132"/>
      <c r="D185" s="132"/>
      <c r="E185" s="132"/>
      <c r="F185" s="132"/>
      <c r="G185" s="132"/>
      <c r="H185" s="132"/>
      <c r="I185" s="110"/>
      <c r="J185" s="110"/>
      <c r="K185" s="132"/>
    </row>
    <row r="186" spans="2:11">
      <c r="B186" s="125"/>
      <c r="C186" s="132"/>
      <c r="D186" s="132"/>
      <c r="E186" s="132"/>
      <c r="F186" s="132"/>
      <c r="G186" s="132"/>
      <c r="H186" s="132"/>
      <c r="I186" s="110"/>
      <c r="J186" s="110"/>
      <c r="K186" s="132"/>
    </row>
    <row r="187" spans="2:11">
      <c r="B187" s="125"/>
      <c r="C187" s="132"/>
      <c r="D187" s="132"/>
      <c r="E187" s="132"/>
      <c r="F187" s="132"/>
      <c r="G187" s="132"/>
      <c r="H187" s="132"/>
      <c r="I187" s="110"/>
      <c r="J187" s="110"/>
      <c r="K187" s="132"/>
    </row>
    <row r="188" spans="2:11">
      <c r="B188" s="125"/>
      <c r="C188" s="132"/>
      <c r="D188" s="132"/>
      <c r="E188" s="132"/>
      <c r="F188" s="132"/>
      <c r="G188" s="132"/>
      <c r="H188" s="132"/>
      <c r="I188" s="110"/>
      <c r="J188" s="110"/>
      <c r="K188" s="132"/>
    </row>
    <row r="189" spans="2:11">
      <c r="B189" s="125"/>
      <c r="C189" s="132"/>
      <c r="D189" s="132"/>
      <c r="E189" s="132"/>
      <c r="F189" s="132"/>
      <c r="G189" s="132"/>
      <c r="H189" s="132"/>
      <c r="I189" s="110"/>
      <c r="J189" s="110"/>
      <c r="K189" s="132"/>
    </row>
    <row r="190" spans="2:11">
      <c r="B190" s="125"/>
      <c r="C190" s="132"/>
      <c r="D190" s="132"/>
      <c r="E190" s="132"/>
      <c r="F190" s="132"/>
      <c r="G190" s="132"/>
      <c r="H190" s="132"/>
      <c r="I190" s="110"/>
      <c r="J190" s="110"/>
      <c r="K190" s="132"/>
    </row>
    <row r="191" spans="2:11">
      <c r="B191" s="125"/>
      <c r="C191" s="132"/>
      <c r="D191" s="132"/>
      <c r="E191" s="132"/>
      <c r="F191" s="132"/>
      <c r="G191" s="132"/>
      <c r="H191" s="132"/>
      <c r="I191" s="110"/>
      <c r="J191" s="110"/>
      <c r="K191" s="132"/>
    </row>
    <row r="192" spans="2:11">
      <c r="B192" s="125"/>
      <c r="C192" s="132"/>
      <c r="D192" s="132"/>
      <c r="E192" s="132"/>
      <c r="F192" s="132"/>
      <c r="G192" s="132"/>
      <c r="H192" s="132"/>
      <c r="I192" s="110"/>
      <c r="J192" s="110"/>
      <c r="K192" s="132"/>
    </row>
    <row r="193" spans="2:11">
      <c r="B193" s="125"/>
      <c r="C193" s="132"/>
      <c r="D193" s="132"/>
      <c r="E193" s="132"/>
      <c r="F193" s="132"/>
      <c r="G193" s="132"/>
      <c r="H193" s="132"/>
      <c r="I193" s="110"/>
      <c r="J193" s="110"/>
      <c r="K193" s="132"/>
    </row>
    <row r="194" spans="2:11">
      <c r="B194" s="125"/>
      <c r="C194" s="132"/>
      <c r="D194" s="132"/>
      <c r="E194" s="132"/>
      <c r="F194" s="132"/>
      <c r="G194" s="132"/>
      <c r="H194" s="132"/>
      <c r="I194" s="110"/>
      <c r="J194" s="110"/>
      <c r="K194" s="132"/>
    </row>
    <row r="195" spans="2:11">
      <c r="B195" s="125"/>
      <c r="C195" s="132"/>
      <c r="D195" s="132"/>
      <c r="E195" s="132"/>
      <c r="F195" s="132"/>
      <c r="G195" s="132"/>
      <c r="H195" s="132"/>
      <c r="I195" s="110"/>
      <c r="J195" s="110"/>
      <c r="K195" s="132"/>
    </row>
    <row r="196" spans="2:11">
      <c r="B196" s="125"/>
      <c r="C196" s="132"/>
      <c r="D196" s="132"/>
      <c r="E196" s="132"/>
      <c r="F196" s="132"/>
      <c r="G196" s="132"/>
      <c r="H196" s="132"/>
      <c r="I196" s="110"/>
      <c r="J196" s="110"/>
      <c r="K196" s="132"/>
    </row>
    <row r="197" spans="2:11">
      <c r="B197" s="125"/>
      <c r="C197" s="132"/>
      <c r="D197" s="132"/>
      <c r="E197" s="132"/>
      <c r="F197" s="132"/>
      <c r="G197" s="132"/>
      <c r="H197" s="132"/>
      <c r="I197" s="110"/>
      <c r="J197" s="110"/>
      <c r="K197" s="132"/>
    </row>
    <row r="198" spans="2:11">
      <c r="B198" s="125"/>
      <c r="C198" s="132"/>
      <c r="D198" s="132"/>
      <c r="E198" s="132"/>
      <c r="F198" s="132"/>
      <c r="G198" s="132"/>
      <c r="H198" s="132"/>
      <c r="I198" s="110"/>
      <c r="J198" s="110"/>
      <c r="K198" s="132"/>
    </row>
    <row r="199" spans="2:11">
      <c r="B199" s="125"/>
      <c r="C199" s="132"/>
      <c r="D199" s="132"/>
      <c r="E199" s="132"/>
      <c r="F199" s="132"/>
      <c r="G199" s="132"/>
      <c r="H199" s="132"/>
      <c r="I199" s="110"/>
      <c r="J199" s="110"/>
      <c r="K199" s="132"/>
    </row>
    <row r="200" spans="2:11">
      <c r="B200" s="125"/>
      <c r="C200" s="132"/>
      <c r="D200" s="132"/>
      <c r="E200" s="132"/>
      <c r="F200" s="132"/>
      <c r="G200" s="132"/>
      <c r="H200" s="132"/>
      <c r="I200" s="110"/>
      <c r="J200" s="110"/>
      <c r="K200" s="132"/>
    </row>
    <row r="201" spans="2:11">
      <c r="B201" s="125"/>
      <c r="C201" s="132"/>
      <c r="D201" s="132"/>
      <c r="E201" s="132"/>
      <c r="F201" s="132"/>
      <c r="G201" s="132"/>
      <c r="H201" s="132"/>
      <c r="I201" s="110"/>
      <c r="J201" s="110"/>
      <c r="K201" s="132"/>
    </row>
    <row r="202" spans="2:11">
      <c r="B202" s="125"/>
      <c r="C202" s="132"/>
      <c r="D202" s="132"/>
      <c r="E202" s="132"/>
      <c r="F202" s="132"/>
      <c r="G202" s="132"/>
      <c r="H202" s="132"/>
      <c r="I202" s="110"/>
      <c r="J202" s="110"/>
      <c r="K202" s="132"/>
    </row>
    <row r="203" spans="2:11">
      <c r="B203" s="125"/>
      <c r="C203" s="132"/>
      <c r="D203" s="132"/>
      <c r="E203" s="132"/>
      <c r="F203" s="132"/>
      <c r="G203" s="132"/>
      <c r="H203" s="132"/>
      <c r="I203" s="110"/>
      <c r="J203" s="110"/>
      <c r="K203" s="132"/>
    </row>
    <row r="204" spans="2:11">
      <c r="B204" s="125"/>
      <c r="C204" s="132"/>
      <c r="D204" s="132"/>
      <c r="E204" s="132"/>
      <c r="F204" s="132"/>
      <c r="G204" s="132"/>
      <c r="H204" s="132"/>
      <c r="I204" s="110"/>
      <c r="J204" s="110"/>
      <c r="K204" s="132"/>
    </row>
    <row r="205" spans="2:11">
      <c r="B205" s="125"/>
      <c r="C205" s="132"/>
      <c r="D205" s="132"/>
      <c r="E205" s="132"/>
      <c r="F205" s="132"/>
      <c r="G205" s="132"/>
      <c r="H205" s="132"/>
      <c r="I205" s="110"/>
      <c r="J205" s="110"/>
      <c r="K205" s="132"/>
    </row>
    <row r="206" spans="2:11">
      <c r="B206" s="125"/>
      <c r="C206" s="132"/>
      <c r="D206" s="132"/>
      <c r="E206" s="132"/>
      <c r="F206" s="132"/>
      <c r="G206" s="132"/>
      <c r="H206" s="132"/>
      <c r="I206" s="110"/>
      <c r="J206" s="110"/>
      <c r="K206" s="132"/>
    </row>
    <row r="207" spans="2:11">
      <c r="B207" s="125"/>
      <c r="C207" s="132"/>
      <c r="D207" s="132"/>
      <c r="E207" s="132"/>
      <c r="F207" s="132"/>
      <c r="G207" s="132"/>
      <c r="H207" s="132"/>
      <c r="I207" s="110"/>
      <c r="J207" s="110"/>
      <c r="K207" s="132"/>
    </row>
    <row r="208" spans="2:11">
      <c r="B208" s="125"/>
      <c r="C208" s="132"/>
      <c r="D208" s="132"/>
      <c r="E208" s="132"/>
      <c r="F208" s="132"/>
      <c r="G208" s="132"/>
      <c r="H208" s="132"/>
      <c r="I208" s="110"/>
      <c r="J208" s="110"/>
      <c r="K208" s="132"/>
    </row>
    <row r="209" spans="2:11">
      <c r="B209" s="125"/>
      <c r="C209" s="132"/>
      <c r="D209" s="132"/>
      <c r="E209" s="132"/>
      <c r="F209" s="132"/>
      <c r="G209" s="132"/>
      <c r="H209" s="132"/>
      <c r="I209" s="110"/>
      <c r="J209" s="110"/>
      <c r="K209" s="132"/>
    </row>
    <row r="210" spans="2:11">
      <c r="B210" s="125"/>
      <c r="C210" s="132"/>
      <c r="D210" s="132"/>
      <c r="E210" s="132"/>
      <c r="F210" s="132"/>
      <c r="G210" s="132"/>
      <c r="H210" s="132"/>
      <c r="I210" s="110"/>
      <c r="J210" s="110"/>
      <c r="K210" s="132"/>
    </row>
    <row r="211" spans="2:11">
      <c r="B211" s="125"/>
      <c r="C211" s="132"/>
      <c r="D211" s="132"/>
      <c r="E211" s="132"/>
      <c r="F211" s="132"/>
      <c r="G211" s="132"/>
      <c r="H211" s="132"/>
      <c r="I211" s="110"/>
      <c r="J211" s="110"/>
      <c r="K211" s="132"/>
    </row>
    <row r="212" spans="2:11">
      <c r="B212" s="125"/>
      <c r="C212" s="132"/>
      <c r="D212" s="132"/>
      <c r="E212" s="132"/>
      <c r="F212" s="132"/>
      <c r="G212" s="132"/>
      <c r="H212" s="132"/>
      <c r="I212" s="110"/>
      <c r="J212" s="110"/>
      <c r="K212" s="132"/>
    </row>
    <row r="213" spans="2:11">
      <c r="B213" s="125"/>
      <c r="C213" s="132"/>
      <c r="D213" s="132"/>
      <c r="E213" s="132"/>
      <c r="F213" s="132"/>
      <c r="G213" s="132"/>
      <c r="H213" s="132"/>
      <c r="I213" s="110"/>
      <c r="J213" s="110"/>
      <c r="K213" s="132"/>
    </row>
    <row r="214" spans="2:11">
      <c r="B214" s="125"/>
      <c r="C214" s="132"/>
      <c r="D214" s="132"/>
      <c r="E214" s="132"/>
      <c r="F214" s="132"/>
      <c r="G214" s="132"/>
      <c r="H214" s="132"/>
      <c r="I214" s="110"/>
      <c r="J214" s="110"/>
      <c r="K214" s="132"/>
    </row>
    <row r="215" spans="2:11">
      <c r="B215" s="125"/>
      <c r="C215" s="132"/>
      <c r="D215" s="132"/>
      <c r="E215" s="132"/>
      <c r="F215" s="132"/>
      <c r="G215" s="132"/>
      <c r="H215" s="132"/>
      <c r="I215" s="110"/>
      <c r="J215" s="110"/>
      <c r="K215" s="132"/>
    </row>
    <row r="216" spans="2:11">
      <c r="B216" s="125"/>
      <c r="C216" s="132"/>
      <c r="D216" s="132"/>
      <c r="E216" s="132"/>
      <c r="F216" s="132"/>
      <c r="G216" s="132"/>
      <c r="H216" s="132"/>
      <c r="I216" s="110"/>
      <c r="J216" s="110"/>
      <c r="K216" s="132"/>
    </row>
    <row r="217" spans="2:11">
      <c r="B217" s="125"/>
      <c r="C217" s="132"/>
      <c r="D217" s="132"/>
      <c r="E217" s="132"/>
      <c r="F217" s="132"/>
      <c r="G217" s="132"/>
      <c r="H217" s="132"/>
      <c r="I217" s="110"/>
      <c r="J217" s="110"/>
      <c r="K217" s="132"/>
    </row>
    <row r="218" spans="2:11">
      <c r="B218" s="125"/>
      <c r="C218" s="132"/>
      <c r="D218" s="132"/>
      <c r="E218" s="132"/>
      <c r="F218" s="132"/>
      <c r="G218" s="132"/>
      <c r="H218" s="132"/>
      <c r="I218" s="110"/>
      <c r="J218" s="110"/>
      <c r="K218" s="132"/>
    </row>
    <row r="219" spans="2:11">
      <c r="B219" s="125"/>
      <c r="C219" s="132"/>
      <c r="D219" s="132"/>
      <c r="E219" s="132"/>
      <c r="F219" s="132"/>
      <c r="G219" s="132"/>
      <c r="H219" s="132"/>
      <c r="I219" s="110"/>
      <c r="J219" s="110"/>
      <c r="K219" s="132"/>
    </row>
    <row r="220" spans="2:11">
      <c r="B220" s="125"/>
      <c r="C220" s="132"/>
      <c r="D220" s="132"/>
      <c r="E220" s="132"/>
      <c r="F220" s="132"/>
      <c r="G220" s="132"/>
      <c r="H220" s="132"/>
      <c r="I220" s="110"/>
      <c r="J220" s="110"/>
      <c r="K220" s="132"/>
    </row>
    <row r="221" spans="2:11">
      <c r="B221" s="125"/>
      <c r="C221" s="132"/>
      <c r="D221" s="132"/>
      <c r="E221" s="132"/>
      <c r="F221" s="132"/>
      <c r="G221" s="132"/>
      <c r="H221" s="132"/>
      <c r="I221" s="110"/>
      <c r="J221" s="110"/>
      <c r="K221" s="132"/>
    </row>
    <row r="222" spans="2:11">
      <c r="B222" s="125"/>
      <c r="C222" s="132"/>
      <c r="D222" s="132"/>
      <c r="E222" s="132"/>
      <c r="F222" s="132"/>
      <c r="G222" s="132"/>
      <c r="H222" s="132"/>
      <c r="I222" s="110"/>
      <c r="J222" s="110"/>
      <c r="K222" s="132"/>
    </row>
    <row r="223" spans="2:11">
      <c r="B223" s="125"/>
      <c r="C223" s="132"/>
      <c r="D223" s="132"/>
      <c r="E223" s="132"/>
      <c r="F223" s="132"/>
      <c r="G223" s="132"/>
      <c r="H223" s="132"/>
      <c r="I223" s="110"/>
      <c r="J223" s="110"/>
      <c r="K223" s="132"/>
    </row>
    <row r="224" spans="2:11">
      <c r="B224" s="125"/>
      <c r="C224" s="132"/>
      <c r="D224" s="132"/>
      <c r="E224" s="132"/>
      <c r="F224" s="132"/>
      <c r="G224" s="132"/>
      <c r="H224" s="132"/>
      <c r="I224" s="110"/>
      <c r="J224" s="110"/>
      <c r="K224" s="132"/>
    </row>
    <row r="225" spans="2:11">
      <c r="B225" s="125"/>
      <c r="C225" s="132"/>
      <c r="D225" s="132"/>
      <c r="E225" s="132"/>
      <c r="F225" s="132"/>
      <c r="G225" s="132"/>
      <c r="H225" s="132"/>
      <c r="I225" s="110"/>
      <c r="J225" s="110"/>
      <c r="K225" s="132"/>
    </row>
    <row r="226" spans="2:11">
      <c r="B226" s="125"/>
      <c r="C226" s="132"/>
      <c r="D226" s="132"/>
      <c r="E226" s="132"/>
      <c r="F226" s="132"/>
      <c r="G226" s="132"/>
      <c r="H226" s="132"/>
      <c r="I226" s="110"/>
      <c r="J226" s="110"/>
      <c r="K226" s="132"/>
    </row>
    <row r="227" spans="2:11">
      <c r="B227" s="125"/>
      <c r="C227" s="132"/>
      <c r="D227" s="132"/>
      <c r="E227" s="132"/>
      <c r="F227" s="132"/>
      <c r="G227" s="132"/>
      <c r="H227" s="132"/>
      <c r="I227" s="110"/>
      <c r="J227" s="110"/>
      <c r="K227" s="132"/>
    </row>
    <row r="228" spans="2:11">
      <c r="B228" s="125"/>
      <c r="C228" s="132"/>
      <c r="D228" s="132"/>
      <c r="E228" s="132"/>
      <c r="F228" s="132"/>
      <c r="G228" s="132"/>
      <c r="H228" s="132"/>
      <c r="I228" s="110"/>
      <c r="J228" s="110"/>
      <c r="K228" s="132"/>
    </row>
    <row r="229" spans="2:11">
      <c r="B229" s="125"/>
      <c r="C229" s="132"/>
      <c r="D229" s="132"/>
      <c r="E229" s="132"/>
      <c r="F229" s="132"/>
      <c r="G229" s="132"/>
      <c r="H229" s="132"/>
      <c r="I229" s="110"/>
      <c r="J229" s="110"/>
      <c r="K229" s="132"/>
    </row>
    <row r="230" spans="2:11">
      <c r="B230" s="125"/>
      <c r="C230" s="132"/>
      <c r="D230" s="132"/>
      <c r="E230" s="132"/>
      <c r="F230" s="132"/>
      <c r="G230" s="132"/>
      <c r="H230" s="132"/>
      <c r="I230" s="110"/>
      <c r="J230" s="110"/>
      <c r="K230" s="132"/>
    </row>
    <row r="231" spans="2:11">
      <c r="B231" s="125"/>
      <c r="C231" s="132"/>
      <c r="D231" s="132"/>
      <c r="E231" s="132"/>
      <c r="F231" s="132"/>
      <c r="G231" s="132"/>
      <c r="H231" s="132"/>
      <c r="I231" s="110"/>
      <c r="J231" s="110"/>
      <c r="K231" s="132"/>
    </row>
    <row r="232" spans="2:11">
      <c r="B232" s="125"/>
      <c r="C232" s="132"/>
      <c r="D232" s="132"/>
      <c r="E232" s="132"/>
      <c r="F232" s="132"/>
      <c r="G232" s="132"/>
      <c r="H232" s="132"/>
      <c r="I232" s="110"/>
      <c r="J232" s="110"/>
      <c r="K232" s="132"/>
    </row>
    <row r="233" spans="2:11">
      <c r="B233" s="125"/>
      <c r="C233" s="132"/>
      <c r="D233" s="132"/>
      <c r="E233" s="132"/>
      <c r="F233" s="132"/>
      <c r="G233" s="132"/>
      <c r="H233" s="132"/>
      <c r="I233" s="110"/>
      <c r="J233" s="110"/>
      <c r="K233" s="132"/>
    </row>
    <row r="234" spans="2:11">
      <c r="B234" s="125"/>
      <c r="C234" s="132"/>
      <c r="D234" s="132"/>
      <c r="E234" s="132"/>
      <c r="F234" s="132"/>
      <c r="G234" s="132"/>
      <c r="H234" s="132"/>
      <c r="I234" s="110"/>
      <c r="J234" s="110"/>
      <c r="K234" s="132"/>
    </row>
    <row r="235" spans="2:11">
      <c r="B235" s="125"/>
      <c r="C235" s="132"/>
      <c r="D235" s="132"/>
      <c r="E235" s="132"/>
      <c r="F235" s="132"/>
      <c r="G235" s="132"/>
      <c r="H235" s="132"/>
      <c r="I235" s="110"/>
      <c r="J235" s="110"/>
      <c r="K235" s="132"/>
    </row>
    <row r="236" spans="2:11">
      <c r="B236" s="125"/>
      <c r="C236" s="132"/>
      <c r="D236" s="132"/>
      <c r="E236" s="132"/>
      <c r="F236" s="132"/>
      <c r="G236" s="132"/>
      <c r="H236" s="132"/>
      <c r="I236" s="110"/>
      <c r="J236" s="110"/>
      <c r="K236" s="132"/>
    </row>
    <row r="237" spans="2:11">
      <c r="B237" s="125"/>
      <c r="C237" s="132"/>
      <c r="D237" s="132"/>
      <c r="E237" s="132"/>
      <c r="F237" s="132"/>
      <c r="G237" s="132"/>
      <c r="H237" s="132"/>
      <c r="I237" s="110"/>
      <c r="J237" s="110"/>
      <c r="K237" s="132"/>
    </row>
    <row r="238" spans="2:11">
      <c r="B238" s="125"/>
      <c r="C238" s="132"/>
      <c r="D238" s="132"/>
      <c r="E238" s="132"/>
      <c r="F238" s="132"/>
      <c r="G238" s="132"/>
      <c r="H238" s="132"/>
      <c r="I238" s="110"/>
      <c r="J238" s="110"/>
      <c r="K238" s="132"/>
    </row>
    <row r="239" spans="2:11">
      <c r="B239" s="125"/>
      <c r="C239" s="132"/>
      <c r="D239" s="132"/>
      <c r="E239" s="132"/>
      <c r="F239" s="132"/>
      <c r="G239" s="132"/>
      <c r="H239" s="132"/>
      <c r="I239" s="110"/>
      <c r="J239" s="110"/>
      <c r="K239" s="132"/>
    </row>
    <row r="240" spans="2:11">
      <c r="B240" s="125"/>
      <c r="C240" s="132"/>
      <c r="D240" s="132"/>
      <c r="E240" s="132"/>
      <c r="F240" s="132"/>
      <c r="G240" s="132"/>
      <c r="H240" s="132"/>
      <c r="I240" s="110"/>
      <c r="J240" s="110"/>
      <c r="K240" s="132"/>
    </row>
    <row r="241" spans="2:11">
      <c r="B241" s="125"/>
      <c r="C241" s="132"/>
      <c r="D241" s="132"/>
      <c r="E241" s="132"/>
      <c r="F241" s="132"/>
      <c r="G241" s="132"/>
      <c r="H241" s="132"/>
      <c r="I241" s="110"/>
      <c r="J241" s="110"/>
      <c r="K241" s="132"/>
    </row>
    <row r="242" spans="2:11">
      <c r="B242" s="125"/>
      <c r="C242" s="132"/>
      <c r="D242" s="132"/>
      <c r="E242" s="132"/>
      <c r="F242" s="132"/>
      <c r="G242" s="132"/>
      <c r="H242" s="132"/>
      <c r="I242" s="110"/>
      <c r="J242" s="110"/>
      <c r="K242" s="132"/>
    </row>
    <row r="243" spans="2:11">
      <c r="B243" s="125"/>
      <c r="C243" s="132"/>
      <c r="D243" s="132"/>
      <c r="E243" s="132"/>
      <c r="F243" s="132"/>
      <c r="G243" s="132"/>
      <c r="H243" s="132"/>
      <c r="I243" s="110"/>
      <c r="J243" s="110"/>
      <c r="K243" s="132"/>
    </row>
    <row r="244" spans="2:11">
      <c r="B244" s="125"/>
      <c r="C244" s="132"/>
      <c r="D244" s="132"/>
      <c r="E244" s="132"/>
      <c r="F244" s="132"/>
      <c r="G244" s="132"/>
      <c r="H244" s="132"/>
      <c r="I244" s="110"/>
      <c r="J244" s="110"/>
      <c r="K244" s="132"/>
    </row>
    <row r="245" spans="2:11">
      <c r="B245" s="125"/>
      <c r="C245" s="132"/>
      <c r="D245" s="132"/>
      <c r="E245" s="132"/>
      <c r="F245" s="132"/>
      <c r="G245" s="132"/>
      <c r="H245" s="132"/>
      <c r="I245" s="110"/>
      <c r="J245" s="110"/>
      <c r="K245" s="132"/>
    </row>
    <row r="246" spans="2:11">
      <c r="B246" s="125"/>
      <c r="C246" s="132"/>
      <c r="D246" s="132"/>
      <c r="E246" s="132"/>
      <c r="F246" s="132"/>
      <c r="G246" s="132"/>
      <c r="H246" s="132"/>
      <c r="I246" s="110"/>
      <c r="J246" s="110"/>
      <c r="K246" s="132"/>
    </row>
    <row r="247" spans="2:11">
      <c r="B247" s="125"/>
      <c r="C247" s="132"/>
      <c r="D247" s="132"/>
      <c r="E247" s="132"/>
      <c r="F247" s="132"/>
      <c r="G247" s="132"/>
      <c r="H247" s="132"/>
      <c r="I247" s="110"/>
      <c r="J247" s="110"/>
      <c r="K247" s="132"/>
    </row>
    <row r="248" spans="2:11">
      <c r="B248" s="125"/>
      <c r="C248" s="132"/>
      <c r="D248" s="132"/>
      <c r="E248" s="132"/>
      <c r="F248" s="132"/>
      <c r="G248" s="132"/>
      <c r="H248" s="132"/>
      <c r="I248" s="110"/>
      <c r="J248" s="110"/>
      <c r="K248" s="132"/>
    </row>
    <row r="249" spans="2:11">
      <c r="B249" s="125"/>
      <c r="C249" s="132"/>
      <c r="D249" s="132"/>
      <c r="E249" s="132"/>
      <c r="F249" s="132"/>
      <c r="G249" s="132"/>
      <c r="H249" s="132"/>
      <c r="I249" s="110"/>
      <c r="J249" s="110"/>
      <c r="K249" s="132"/>
    </row>
    <row r="250" spans="2:11">
      <c r="B250" s="125"/>
      <c r="C250" s="132"/>
      <c r="D250" s="132"/>
      <c r="E250" s="132"/>
      <c r="F250" s="132"/>
      <c r="G250" s="132"/>
      <c r="H250" s="132"/>
      <c r="I250" s="110"/>
      <c r="J250" s="110"/>
      <c r="K250" s="132"/>
    </row>
    <row r="251" spans="2:11">
      <c r="B251" s="125"/>
      <c r="C251" s="132"/>
      <c r="D251" s="132"/>
      <c r="E251" s="132"/>
      <c r="F251" s="132"/>
      <c r="G251" s="132"/>
      <c r="H251" s="132"/>
      <c r="I251" s="110"/>
      <c r="J251" s="110"/>
      <c r="K251" s="132"/>
    </row>
    <row r="252" spans="2:11">
      <c r="B252" s="125"/>
      <c r="C252" s="132"/>
      <c r="D252" s="132"/>
      <c r="E252" s="132"/>
      <c r="F252" s="132"/>
      <c r="G252" s="132"/>
      <c r="H252" s="132"/>
      <c r="I252" s="110"/>
      <c r="J252" s="110"/>
      <c r="K252" s="132"/>
    </row>
    <row r="253" spans="2:11">
      <c r="B253" s="125"/>
      <c r="C253" s="132"/>
      <c r="D253" s="132"/>
      <c r="E253" s="132"/>
      <c r="F253" s="132"/>
      <c r="G253" s="132"/>
      <c r="H253" s="132"/>
      <c r="I253" s="110"/>
      <c r="J253" s="110"/>
      <c r="K253" s="132"/>
    </row>
    <row r="254" spans="2:11">
      <c r="B254" s="125"/>
      <c r="C254" s="132"/>
      <c r="D254" s="132"/>
      <c r="E254" s="132"/>
      <c r="F254" s="132"/>
      <c r="G254" s="132"/>
      <c r="H254" s="132"/>
      <c r="I254" s="110"/>
      <c r="J254" s="110"/>
      <c r="K254" s="132"/>
    </row>
    <row r="255" spans="2:11">
      <c r="B255" s="125"/>
      <c r="C255" s="132"/>
      <c r="D255" s="132"/>
      <c r="E255" s="132"/>
      <c r="F255" s="132"/>
      <c r="G255" s="132"/>
      <c r="H255" s="132"/>
      <c r="I255" s="110"/>
      <c r="J255" s="110"/>
      <c r="K255" s="132"/>
    </row>
    <row r="256" spans="2:11">
      <c r="B256" s="125"/>
      <c r="C256" s="132"/>
      <c r="D256" s="132"/>
      <c r="E256" s="132"/>
      <c r="F256" s="132"/>
      <c r="G256" s="132"/>
      <c r="H256" s="132"/>
      <c r="I256" s="110"/>
      <c r="J256" s="110"/>
      <c r="K256" s="132"/>
    </row>
    <row r="257" spans="2:11">
      <c r="B257" s="125"/>
      <c r="C257" s="132"/>
      <c r="D257" s="132"/>
      <c r="E257" s="132"/>
      <c r="F257" s="132"/>
      <c r="G257" s="132"/>
      <c r="H257" s="132"/>
      <c r="I257" s="110"/>
      <c r="J257" s="110"/>
      <c r="K257" s="132"/>
    </row>
    <row r="258" spans="2:11">
      <c r="B258" s="125"/>
      <c r="C258" s="132"/>
      <c r="D258" s="132"/>
      <c r="E258" s="132"/>
      <c r="F258" s="132"/>
      <c r="G258" s="132"/>
      <c r="H258" s="132"/>
      <c r="I258" s="110"/>
      <c r="J258" s="110"/>
      <c r="K258" s="132"/>
    </row>
    <row r="259" spans="2:11">
      <c r="B259" s="125"/>
      <c r="C259" s="132"/>
      <c r="D259" s="132"/>
      <c r="E259" s="132"/>
      <c r="F259" s="132"/>
      <c r="G259" s="132"/>
      <c r="H259" s="132"/>
      <c r="I259" s="110"/>
      <c r="J259" s="110"/>
      <c r="K259" s="132"/>
    </row>
    <row r="260" spans="2:11">
      <c r="B260" s="125"/>
      <c r="C260" s="132"/>
      <c r="D260" s="132"/>
      <c r="E260" s="132"/>
      <c r="F260" s="132"/>
      <c r="G260" s="132"/>
      <c r="H260" s="132"/>
      <c r="I260" s="110"/>
      <c r="J260" s="110"/>
      <c r="K260" s="132"/>
    </row>
    <row r="261" spans="2:11">
      <c r="B261" s="125"/>
      <c r="C261" s="132"/>
      <c r="D261" s="132"/>
      <c r="E261" s="132"/>
      <c r="F261" s="132"/>
      <c r="G261" s="132"/>
      <c r="H261" s="132"/>
      <c r="I261" s="110"/>
      <c r="J261" s="110"/>
      <c r="K261" s="132"/>
    </row>
    <row r="262" spans="2:11">
      <c r="B262" s="125"/>
      <c r="C262" s="132"/>
      <c r="D262" s="132"/>
      <c r="E262" s="132"/>
      <c r="F262" s="132"/>
      <c r="G262" s="132"/>
      <c r="H262" s="132"/>
      <c r="I262" s="110"/>
      <c r="J262" s="110"/>
      <c r="K262" s="132"/>
    </row>
    <row r="263" spans="2:11">
      <c r="B263" s="125"/>
      <c r="C263" s="132"/>
      <c r="D263" s="132"/>
      <c r="E263" s="132"/>
      <c r="F263" s="132"/>
      <c r="G263" s="132"/>
      <c r="H263" s="132"/>
      <c r="I263" s="110"/>
      <c r="J263" s="110"/>
      <c r="K263" s="132"/>
    </row>
    <row r="264" spans="2:11">
      <c r="B264" s="125"/>
      <c r="C264" s="132"/>
      <c r="D264" s="132"/>
      <c r="E264" s="132"/>
      <c r="F264" s="132"/>
      <c r="G264" s="132"/>
      <c r="H264" s="132"/>
      <c r="I264" s="110"/>
      <c r="J264" s="110"/>
      <c r="K264" s="132"/>
    </row>
    <row r="265" spans="2:11">
      <c r="B265" s="125"/>
      <c r="C265" s="132"/>
      <c r="D265" s="132"/>
      <c r="E265" s="132"/>
      <c r="F265" s="132"/>
      <c r="G265" s="132"/>
      <c r="H265" s="132"/>
      <c r="I265" s="110"/>
      <c r="J265" s="110"/>
      <c r="K265" s="132"/>
    </row>
    <row r="266" spans="2:11">
      <c r="B266" s="125"/>
      <c r="C266" s="132"/>
      <c r="D266" s="132"/>
      <c r="E266" s="132"/>
      <c r="F266" s="132"/>
      <c r="G266" s="132"/>
      <c r="H266" s="132"/>
      <c r="I266" s="110"/>
      <c r="J266" s="110"/>
      <c r="K266" s="132"/>
    </row>
    <row r="267" spans="2:11">
      <c r="B267" s="125"/>
      <c r="C267" s="132"/>
      <c r="D267" s="132"/>
      <c r="E267" s="132"/>
      <c r="F267" s="132"/>
      <c r="G267" s="132"/>
      <c r="H267" s="132"/>
      <c r="I267" s="110"/>
      <c r="J267" s="110"/>
      <c r="K267" s="132"/>
    </row>
    <row r="268" spans="2:11">
      <c r="B268" s="125"/>
      <c r="C268" s="132"/>
      <c r="D268" s="132"/>
      <c r="E268" s="132"/>
      <c r="F268" s="132"/>
      <c r="G268" s="132"/>
      <c r="H268" s="132"/>
      <c r="I268" s="110"/>
      <c r="J268" s="110"/>
      <c r="K268" s="132"/>
    </row>
    <row r="269" spans="2:11">
      <c r="B269" s="125"/>
      <c r="C269" s="132"/>
      <c r="D269" s="132"/>
      <c r="E269" s="132"/>
      <c r="F269" s="132"/>
      <c r="G269" s="132"/>
      <c r="H269" s="132"/>
      <c r="I269" s="110"/>
      <c r="J269" s="110"/>
      <c r="K269" s="132"/>
    </row>
    <row r="270" spans="2:11">
      <c r="B270" s="125"/>
      <c r="C270" s="132"/>
      <c r="D270" s="132"/>
      <c r="E270" s="132"/>
      <c r="F270" s="132"/>
      <c r="G270" s="132"/>
      <c r="H270" s="132"/>
      <c r="I270" s="110"/>
      <c r="J270" s="110"/>
      <c r="K270" s="132"/>
    </row>
    <row r="271" spans="2:11">
      <c r="B271" s="125"/>
      <c r="C271" s="132"/>
      <c r="D271" s="132"/>
      <c r="E271" s="132"/>
      <c r="F271" s="132"/>
      <c r="G271" s="132"/>
      <c r="H271" s="132"/>
      <c r="I271" s="110"/>
      <c r="J271" s="110"/>
      <c r="K271" s="132"/>
    </row>
    <row r="272" spans="2:11">
      <c r="B272" s="125"/>
      <c r="C272" s="132"/>
      <c r="D272" s="132"/>
      <c r="E272" s="132"/>
      <c r="F272" s="132"/>
      <c r="G272" s="132"/>
      <c r="H272" s="132"/>
      <c r="I272" s="110"/>
      <c r="J272" s="110"/>
      <c r="K272" s="132"/>
    </row>
    <row r="273" spans="2:11">
      <c r="B273" s="125"/>
      <c r="C273" s="132"/>
      <c r="D273" s="132"/>
      <c r="E273" s="132"/>
      <c r="F273" s="132"/>
      <c r="G273" s="132"/>
      <c r="H273" s="132"/>
      <c r="I273" s="110"/>
      <c r="J273" s="110"/>
      <c r="K273" s="132"/>
    </row>
    <row r="274" spans="2:11">
      <c r="B274" s="125"/>
      <c r="C274" s="132"/>
      <c r="D274" s="132"/>
      <c r="E274" s="132"/>
      <c r="F274" s="132"/>
      <c r="G274" s="132"/>
      <c r="H274" s="132"/>
      <c r="I274" s="110"/>
      <c r="J274" s="110"/>
      <c r="K274" s="132"/>
    </row>
    <row r="275" spans="2:11">
      <c r="B275" s="125"/>
      <c r="C275" s="132"/>
      <c r="D275" s="132"/>
      <c r="E275" s="132"/>
      <c r="F275" s="132"/>
      <c r="G275" s="132"/>
      <c r="H275" s="132"/>
      <c r="I275" s="110"/>
      <c r="J275" s="110"/>
      <c r="K275" s="132"/>
    </row>
    <row r="276" spans="2:11">
      <c r="B276" s="125"/>
      <c r="C276" s="132"/>
      <c r="D276" s="132"/>
      <c r="E276" s="132"/>
      <c r="F276" s="132"/>
      <c r="G276" s="132"/>
      <c r="H276" s="132"/>
      <c r="I276" s="110"/>
      <c r="J276" s="110"/>
      <c r="K276" s="132"/>
    </row>
    <row r="277" spans="2:11">
      <c r="B277" s="125"/>
      <c r="C277" s="132"/>
      <c r="D277" s="132"/>
      <c r="E277" s="132"/>
      <c r="F277" s="132"/>
      <c r="G277" s="132"/>
      <c r="H277" s="132"/>
      <c r="I277" s="110"/>
      <c r="J277" s="110"/>
      <c r="K277" s="132"/>
    </row>
    <row r="278" spans="2:11">
      <c r="B278" s="125"/>
      <c r="C278" s="132"/>
      <c r="D278" s="132"/>
      <c r="E278" s="132"/>
      <c r="F278" s="132"/>
      <c r="G278" s="132"/>
      <c r="H278" s="132"/>
      <c r="I278" s="110"/>
      <c r="J278" s="110"/>
      <c r="K278" s="132"/>
    </row>
    <row r="279" spans="2:11">
      <c r="B279" s="125"/>
      <c r="C279" s="132"/>
      <c r="D279" s="132"/>
      <c r="E279" s="132"/>
      <c r="F279" s="132"/>
      <c r="G279" s="132"/>
      <c r="H279" s="132"/>
      <c r="I279" s="110"/>
      <c r="J279" s="110"/>
      <c r="K279" s="132"/>
    </row>
    <row r="280" spans="2:11">
      <c r="B280" s="125"/>
      <c r="C280" s="132"/>
      <c r="D280" s="132"/>
      <c r="E280" s="132"/>
      <c r="F280" s="132"/>
      <c r="G280" s="132"/>
      <c r="H280" s="132"/>
      <c r="I280" s="110"/>
      <c r="J280" s="110"/>
      <c r="K280" s="132"/>
    </row>
    <row r="281" spans="2:11">
      <c r="B281" s="125"/>
      <c r="C281" s="132"/>
      <c r="D281" s="132"/>
      <c r="E281" s="132"/>
      <c r="F281" s="132"/>
      <c r="G281" s="132"/>
      <c r="H281" s="132"/>
      <c r="I281" s="110"/>
      <c r="J281" s="110"/>
      <c r="K281" s="132"/>
    </row>
    <row r="282" spans="2:11">
      <c r="B282" s="125"/>
      <c r="C282" s="132"/>
      <c r="D282" s="132"/>
      <c r="E282" s="132"/>
      <c r="F282" s="132"/>
      <c r="G282" s="132"/>
      <c r="H282" s="132"/>
      <c r="I282" s="110"/>
      <c r="J282" s="110"/>
      <c r="K282" s="132"/>
    </row>
    <row r="283" spans="2:11">
      <c r="B283" s="125"/>
      <c r="C283" s="132"/>
      <c r="D283" s="132"/>
      <c r="E283" s="132"/>
      <c r="F283" s="132"/>
      <c r="G283" s="132"/>
      <c r="H283" s="132"/>
      <c r="I283" s="110"/>
      <c r="J283" s="110"/>
      <c r="K283" s="132"/>
    </row>
    <row r="284" spans="2:11">
      <c r="B284" s="125"/>
      <c r="C284" s="132"/>
      <c r="D284" s="132"/>
      <c r="E284" s="132"/>
      <c r="F284" s="132"/>
      <c r="G284" s="132"/>
      <c r="H284" s="132"/>
      <c r="I284" s="110"/>
      <c r="J284" s="110"/>
      <c r="K284" s="132"/>
    </row>
    <row r="285" spans="2:11">
      <c r="B285" s="125"/>
      <c r="C285" s="132"/>
      <c r="D285" s="132"/>
      <c r="E285" s="132"/>
      <c r="F285" s="132"/>
      <c r="G285" s="132"/>
      <c r="H285" s="132"/>
      <c r="I285" s="110"/>
      <c r="J285" s="110"/>
      <c r="K285" s="132"/>
    </row>
    <row r="286" spans="2:11">
      <c r="B286" s="125"/>
      <c r="C286" s="132"/>
      <c r="D286" s="132"/>
      <c r="E286" s="132"/>
      <c r="F286" s="132"/>
      <c r="G286" s="132"/>
      <c r="H286" s="132"/>
      <c r="I286" s="110"/>
      <c r="J286" s="110"/>
      <c r="K286" s="132"/>
    </row>
    <row r="287" spans="2:11">
      <c r="B287" s="125"/>
      <c r="C287" s="132"/>
      <c r="D287" s="132"/>
      <c r="E287" s="132"/>
      <c r="F287" s="132"/>
      <c r="G287" s="132"/>
      <c r="H287" s="132"/>
      <c r="I287" s="110"/>
      <c r="J287" s="110"/>
      <c r="K287" s="132"/>
    </row>
    <row r="288" spans="2:11">
      <c r="B288" s="125"/>
      <c r="C288" s="132"/>
      <c r="D288" s="132"/>
      <c r="E288" s="132"/>
      <c r="F288" s="132"/>
      <c r="G288" s="132"/>
      <c r="H288" s="132"/>
      <c r="I288" s="110"/>
      <c r="J288" s="110"/>
      <c r="K288" s="132"/>
    </row>
    <row r="289" spans="2:11">
      <c r="B289" s="125"/>
      <c r="C289" s="132"/>
      <c r="D289" s="132"/>
      <c r="E289" s="132"/>
      <c r="F289" s="132"/>
      <c r="G289" s="132"/>
      <c r="H289" s="132"/>
      <c r="I289" s="110"/>
      <c r="J289" s="110"/>
      <c r="K289" s="132"/>
    </row>
    <row r="290" spans="2:11">
      <c r="B290" s="125"/>
      <c r="C290" s="132"/>
      <c r="D290" s="132"/>
      <c r="E290" s="132"/>
      <c r="F290" s="132"/>
      <c r="G290" s="132"/>
      <c r="H290" s="132"/>
      <c r="I290" s="110"/>
      <c r="J290" s="110"/>
      <c r="K290" s="132"/>
    </row>
    <row r="291" spans="2:11">
      <c r="B291" s="125"/>
      <c r="C291" s="132"/>
      <c r="D291" s="132"/>
      <c r="E291" s="132"/>
      <c r="F291" s="132"/>
      <c r="G291" s="132"/>
      <c r="H291" s="132"/>
      <c r="I291" s="110"/>
      <c r="J291" s="110"/>
      <c r="K291" s="132"/>
    </row>
    <row r="292" spans="2:11">
      <c r="B292" s="125"/>
      <c r="C292" s="132"/>
      <c r="D292" s="132"/>
      <c r="E292" s="132"/>
      <c r="F292" s="132"/>
      <c r="G292" s="132"/>
      <c r="H292" s="132"/>
      <c r="I292" s="110"/>
      <c r="J292" s="110"/>
      <c r="K292" s="132"/>
    </row>
    <row r="293" spans="2:11">
      <c r="B293" s="125"/>
      <c r="C293" s="132"/>
      <c r="D293" s="132"/>
      <c r="E293" s="132"/>
      <c r="F293" s="132"/>
      <c r="G293" s="132"/>
      <c r="H293" s="132"/>
      <c r="I293" s="110"/>
      <c r="J293" s="110"/>
      <c r="K293" s="132"/>
    </row>
    <row r="294" spans="2:11">
      <c r="B294" s="125"/>
      <c r="C294" s="132"/>
      <c r="D294" s="132"/>
      <c r="E294" s="132"/>
      <c r="F294" s="132"/>
      <c r="G294" s="132"/>
      <c r="H294" s="132"/>
      <c r="I294" s="110"/>
      <c r="J294" s="110"/>
      <c r="K294" s="132"/>
    </row>
    <row r="295" spans="2:11">
      <c r="B295" s="125"/>
      <c r="C295" s="132"/>
      <c r="D295" s="132"/>
      <c r="E295" s="132"/>
      <c r="F295" s="132"/>
      <c r="G295" s="132"/>
      <c r="H295" s="132"/>
      <c r="I295" s="110"/>
      <c r="J295" s="110"/>
      <c r="K295" s="132"/>
    </row>
    <row r="296" spans="2:11">
      <c r="B296" s="125"/>
      <c r="C296" s="132"/>
      <c r="D296" s="132"/>
      <c r="E296" s="132"/>
      <c r="F296" s="132"/>
      <c r="G296" s="132"/>
      <c r="H296" s="132"/>
      <c r="I296" s="110"/>
      <c r="J296" s="110"/>
      <c r="K296" s="132"/>
    </row>
    <row r="297" spans="2:11">
      <c r="B297" s="125"/>
      <c r="C297" s="132"/>
      <c r="D297" s="132"/>
      <c r="E297" s="132"/>
      <c r="F297" s="132"/>
      <c r="G297" s="132"/>
      <c r="H297" s="132"/>
      <c r="I297" s="110"/>
      <c r="J297" s="110"/>
      <c r="K297" s="132"/>
    </row>
    <row r="298" spans="2:11">
      <c r="B298" s="125"/>
      <c r="C298" s="132"/>
      <c r="D298" s="132"/>
      <c r="E298" s="132"/>
      <c r="F298" s="132"/>
      <c r="G298" s="132"/>
      <c r="H298" s="132"/>
      <c r="I298" s="110"/>
      <c r="J298" s="110"/>
      <c r="K298" s="132"/>
    </row>
    <row r="299" spans="2:11">
      <c r="B299" s="125"/>
      <c r="C299" s="132"/>
      <c r="D299" s="132"/>
      <c r="E299" s="132"/>
      <c r="F299" s="132"/>
      <c r="G299" s="132"/>
      <c r="H299" s="132"/>
      <c r="I299" s="110"/>
      <c r="J299" s="110"/>
      <c r="K299" s="132"/>
    </row>
    <row r="300" spans="2:11">
      <c r="B300" s="125"/>
      <c r="C300" s="132"/>
      <c r="D300" s="132"/>
      <c r="E300" s="132"/>
      <c r="F300" s="132"/>
      <c r="G300" s="132"/>
      <c r="H300" s="132"/>
      <c r="I300" s="110"/>
      <c r="J300" s="110"/>
      <c r="K300" s="132"/>
    </row>
    <row r="301" spans="2:11">
      <c r="B301" s="125"/>
      <c r="C301" s="132"/>
      <c r="D301" s="132"/>
      <c r="E301" s="132"/>
      <c r="F301" s="132"/>
      <c r="G301" s="132"/>
      <c r="H301" s="132"/>
      <c r="I301" s="110"/>
      <c r="J301" s="110"/>
      <c r="K301" s="132"/>
    </row>
    <row r="302" spans="2:11">
      <c r="B302" s="125"/>
      <c r="C302" s="132"/>
      <c r="D302" s="132"/>
      <c r="E302" s="132"/>
      <c r="F302" s="132"/>
      <c r="G302" s="132"/>
      <c r="H302" s="132"/>
      <c r="I302" s="110"/>
      <c r="J302" s="110"/>
      <c r="K302" s="132"/>
    </row>
    <row r="303" spans="2:11">
      <c r="B303" s="125"/>
      <c r="C303" s="132"/>
      <c r="D303" s="132"/>
      <c r="E303" s="132"/>
      <c r="F303" s="132"/>
      <c r="G303" s="132"/>
      <c r="H303" s="132"/>
      <c r="I303" s="110"/>
      <c r="J303" s="110"/>
      <c r="K303" s="132"/>
    </row>
    <row r="304" spans="2:11">
      <c r="B304" s="125"/>
      <c r="C304" s="132"/>
      <c r="D304" s="132"/>
      <c r="E304" s="132"/>
      <c r="F304" s="132"/>
      <c r="G304" s="132"/>
      <c r="H304" s="132"/>
      <c r="I304" s="110"/>
      <c r="J304" s="110"/>
      <c r="K304" s="132"/>
    </row>
    <row r="305" spans="2:11">
      <c r="B305" s="125"/>
      <c r="C305" s="132"/>
      <c r="D305" s="132"/>
      <c r="E305" s="132"/>
      <c r="F305" s="132"/>
      <c r="G305" s="132"/>
      <c r="H305" s="132"/>
      <c r="I305" s="110"/>
      <c r="J305" s="110"/>
      <c r="K305" s="132"/>
    </row>
    <row r="306" spans="2:11">
      <c r="B306" s="125"/>
      <c r="C306" s="132"/>
      <c r="D306" s="132"/>
      <c r="E306" s="132"/>
      <c r="F306" s="132"/>
      <c r="G306" s="132"/>
      <c r="H306" s="132"/>
      <c r="I306" s="110"/>
      <c r="J306" s="110"/>
      <c r="K306" s="132"/>
    </row>
    <row r="307" spans="2:11">
      <c r="B307" s="125"/>
      <c r="C307" s="132"/>
      <c r="D307" s="132"/>
      <c r="E307" s="132"/>
      <c r="F307" s="132"/>
      <c r="G307" s="132"/>
      <c r="H307" s="132"/>
      <c r="I307" s="110"/>
      <c r="J307" s="110"/>
      <c r="K307" s="132"/>
    </row>
    <row r="308" spans="2:11">
      <c r="B308" s="125"/>
      <c r="C308" s="132"/>
      <c r="D308" s="132"/>
      <c r="E308" s="132"/>
      <c r="F308" s="132"/>
      <c r="G308" s="132"/>
      <c r="H308" s="132"/>
      <c r="I308" s="110"/>
      <c r="J308" s="110"/>
      <c r="K308" s="132"/>
    </row>
    <row r="309" spans="2:11">
      <c r="B309" s="125"/>
      <c r="C309" s="132"/>
      <c r="D309" s="132"/>
      <c r="E309" s="132"/>
      <c r="F309" s="132"/>
      <c r="G309" s="132"/>
      <c r="H309" s="132"/>
      <c r="I309" s="110"/>
      <c r="J309" s="110"/>
      <c r="K309" s="132"/>
    </row>
    <row r="310" spans="2:11">
      <c r="B310" s="125"/>
      <c r="C310" s="132"/>
      <c r="D310" s="132"/>
      <c r="E310" s="132"/>
      <c r="F310" s="132"/>
      <c r="G310" s="132"/>
      <c r="H310" s="132"/>
      <c r="I310" s="110"/>
      <c r="J310" s="110"/>
      <c r="K310" s="132"/>
    </row>
    <row r="311" spans="2:11">
      <c r="B311" s="125"/>
      <c r="C311" s="132"/>
      <c r="D311" s="132"/>
      <c r="E311" s="132"/>
      <c r="F311" s="132"/>
      <c r="G311" s="132"/>
      <c r="H311" s="132"/>
      <c r="I311" s="110"/>
      <c r="J311" s="110"/>
      <c r="K311" s="132"/>
    </row>
    <row r="312" spans="2:11">
      <c r="B312" s="125"/>
      <c r="C312" s="132"/>
      <c r="D312" s="132"/>
      <c r="E312" s="132"/>
      <c r="F312" s="132"/>
      <c r="G312" s="132"/>
      <c r="H312" s="132"/>
      <c r="I312" s="110"/>
      <c r="J312" s="110"/>
      <c r="K312" s="132"/>
    </row>
    <row r="313" spans="2:11">
      <c r="B313" s="125"/>
      <c r="C313" s="132"/>
      <c r="D313" s="132"/>
      <c r="E313" s="132"/>
      <c r="F313" s="132"/>
      <c r="G313" s="132"/>
      <c r="H313" s="132"/>
      <c r="I313" s="110"/>
      <c r="J313" s="110"/>
      <c r="K313" s="132"/>
    </row>
    <row r="314" spans="2:11">
      <c r="B314" s="125"/>
      <c r="C314" s="132"/>
      <c r="D314" s="132"/>
      <c r="E314" s="132"/>
      <c r="F314" s="132"/>
      <c r="G314" s="132"/>
      <c r="H314" s="132"/>
      <c r="I314" s="110"/>
      <c r="J314" s="110"/>
      <c r="K314" s="132"/>
    </row>
    <row r="315" spans="2:11">
      <c r="B315" s="125"/>
      <c r="C315" s="132"/>
      <c r="D315" s="132"/>
      <c r="E315" s="132"/>
      <c r="F315" s="132"/>
      <c r="G315" s="132"/>
      <c r="H315" s="132"/>
      <c r="I315" s="110"/>
      <c r="J315" s="110"/>
      <c r="K315" s="132"/>
    </row>
    <row r="316" spans="2:11">
      <c r="B316" s="125"/>
      <c r="C316" s="132"/>
      <c r="D316" s="132"/>
      <c r="E316" s="132"/>
      <c r="F316" s="132"/>
      <c r="G316" s="132"/>
      <c r="H316" s="132"/>
      <c r="I316" s="110"/>
      <c r="J316" s="110"/>
      <c r="K316" s="132"/>
    </row>
    <row r="317" spans="2:11">
      <c r="B317" s="125"/>
      <c r="C317" s="132"/>
      <c r="D317" s="132"/>
      <c r="E317" s="132"/>
      <c r="F317" s="132"/>
      <c r="G317" s="132"/>
      <c r="H317" s="132"/>
      <c r="I317" s="110"/>
      <c r="J317" s="110"/>
      <c r="K317" s="132"/>
    </row>
    <row r="318" spans="2:11">
      <c r="B318" s="125"/>
      <c r="C318" s="132"/>
      <c r="D318" s="132"/>
      <c r="E318" s="132"/>
      <c r="F318" s="132"/>
      <c r="G318" s="132"/>
      <c r="H318" s="132"/>
      <c r="I318" s="110"/>
      <c r="J318" s="110"/>
      <c r="K318" s="132"/>
    </row>
    <row r="319" spans="2:11">
      <c r="B319" s="125"/>
      <c r="C319" s="132"/>
      <c r="D319" s="132"/>
      <c r="E319" s="132"/>
      <c r="F319" s="132"/>
      <c r="G319" s="132"/>
      <c r="H319" s="132"/>
      <c r="I319" s="110"/>
      <c r="J319" s="110"/>
      <c r="K319" s="132"/>
    </row>
    <row r="320" spans="2:11">
      <c r="B320" s="125"/>
      <c r="C320" s="132"/>
      <c r="D320" s="132"/>
      <c r="E320" s="132"/>
      <c r="F320" s="132"/>
      <c r="G320" s="132"/>
      <c r="H320" s="132"/>
      <c r="I320" s="110"/>
      <c r="J320" s="110"/>
      <c r="K320" s="132"/>
    </row>
    <row r="321" spans="2:11">
      <c r="B321" s="125"/>
      <c r="C321" s="132"/>
      <c r="D321" s="132"/>
      <c r="E321" s="132"/>
      <c r="F321" s="132"/>
      <c r="G321" s="132"/>
      <c r="H321" s="132"/>
      <c r="I321" s="110"/>
      <c r="J321" s="110"/>
      <c r="K321" s="132"/>
    </row>
    <row r="322" spans="2:11">
      <c r="B322" s="125"/>
      <c r="C322" s="132"/>
      <c r="D322" s="132"/>
      <c r="E322" s="132"/>
      <c r="F322" s="132"/>
      <c r="G322" s="132"/>
      <c r="H322" s="132"/>
      <c r="I322" s="110"/>
      <c r="J322" s="110"/>
      <c r="K322" s="132"/>
    </row>
    <row r="323" spans="2:11">
      <c r="B323" s="125"/>
      <c r="C323" s="132"/>
      <c r="D323" s="132"/>
      <c r="E323" s="132"/>
      <c r="F323" s="132"/>
      <c r="G323" s="132"/>
      <c r="H323" s="132"/>
      <c r="I323" s="110"/>
      <c r="J323" s="110"/>
      <c r="K323" s="132"/>
    </row>
    <row r="324" spans="2:11">
      <c r="B324" s="125"/>
      <c r="C324" s="132"/>
      <c r="D324" s="132"/>
      <c r="E324" s="132"/>
      <c r="F324" s="132"/>
      <c r="G324" s="132"/>
      <c r="H324" s="132"/>
      <c r="I324" s="110"/>
      <c r="J324" s="110"/>
      <c r="K324" s="132"/>
    </row>
    <row r="325" spans="2:11">
      <c r="B325" s="125"/>
      <c r="C325" s="132"/>
      <c r="D325" s="132"/>
      <c r="E325" s="132"/>
      <c r="F325" s="132"/>
      <c r="G325" s="132"/>
      <c r="H325" s="132"/>
      <c r="I325" s="110"/>
      <c r="J325" s="110"/>
      <c r="K325" s="132"/>
    </row>
    <row r="326" spans="2:11">
      <c r="B326" s="125"/>
      <c r="C326" s="132"/>
      <c r="D326" s="132"/>
      <c r="E326" s="132"/>
      <c r="F326" s="132"/>
      <c r="G326" s="132"/>
      <c r="H326" s="132"/>
      <c r="I326" s="110"/>
      <c r="J326" s="110"/>
      <c r="K326" s="132"/>
    </row>
    <row r="327" spans="2:11">
      <c r="B327" s="125"/>
      <c r="C327" s="132"/>
      <c r="D327" s="132"/>
      <c r="E327" s="132"/>
      <c r="F327" s="132"/>
      <c r="G327" s="132"/>
      <c r="H327" s="132"/>
      <c r="I327" s="110"/>
      <c r="J327" s="110"/>
      <c r="K327" s="132"/>
    </row>
    <row r="328" spans="2:11">
      <c r="B328" s="125"/>
      <c r="C328" s="132"/>
      <c r="D328" s="132"/>
      <c r="E328" s="132"/>
      <c r="F328" s="132"/>
      <c r="G328" s="132"/>
      <c r="H328" s="132"/>
      <c r="I328" s="110"/>
      <c r="J328" s="110"/>
      <c r="K328" s="132"/>
    </row>
    <row r="329" spans="2:11">
      <c r="B329" s="125"/>
      <c r="C329" s="132"/>
      <c r="D329" s="132"/>
      <c r="E329" s="132"/>
      <c r="F329" s="132"/>
      <c r="G329" s="132"/>
      <c r="H329" s="132"/>
      <c r="I329" s="110"/>
      <c r="J329" s="110"/>
      <c r="K329" s="132"/>
    </row>
    <row r="330" spans="2:11">
      <c r="B330" s="125"/>
      <c r="C330" s="132"/>
      <c r="D330" s="132"/>
      <c r="E330" s="132"/>
      <c r="F330" s="132"/>
      <c r="G330" s="132"/>
      <c r="H330" s="132"/>
      <c r="I330" s="110"/>
      <c r="J330" s="110"/>
      <c r="K330" s="132"/>
    </row>
    <row r="331" spans="2:11">
      <c r="B331" s="125"/>
      <c r="C331" s="132"/>
      <c r="D331" s="132"/>
      <c r="E331" s="132"/>
      <c r="F331" s="132"/>
      <c r="G331" s="132"/>
      <c r="H331" s="132"/>
      <c r="I331" s="110"/>
      <c r="J331" s="110"/>
      <c r="K331" s="132"/>
    </row>
    <row r="332" spans="2:11">
      <c r="B332" s="125"/>
      <c r="C332" s="132"/>
      <c r="D332" s="132"/>
      <c r="E332" s="132"/>
      <c r="F332" s="132"/>
      <c r="G332" s="132"/>
      <c r="H332" s="132"/>
      <c r="I332" s="110"/>
      <c r="J332" s="110"/>
      <c r="K332" s="132"/>
    </row>
    <row r="333" spans="2:11">
      <c r="B333" s="125"/>
      <c r="C333" s="132"/>
      <c r="D333" s="132"/>
      <c r="E333" s="132"/>
      <c r="F333" s="132"/>
      <c r="G333" s="132"/>
      <c r="H333" s="132"/>
      <c r="I333" s="110"/>
      <c r="J333" s="110"/>
      <c r="K333" s="132"/>
    </row>
    <row r="334" spans="2:11">
      <c r="B334" s="125"/>
      <c r="C334" s="132"/>
      <c r="D334" s="132"/>
      <c r="E334" s="132"/>
      <c r="F334" s="132"/>
      <c r="G334" s="132"/>
      <c r="H334" s="132"/>
      <c r="I334" s="110"/>
      <c r="J334" s="110"/>
      <c r="K334" s="132"/>
    </row>
    <row r="335" spans="2:11">
      <c r="B335" s="125"/>
      <c r="C335" s="132"/>
      <c r="D335" s="132"/>
      <c r="E335" s="132"/>
      <c r="F335" s="132"/>
      <c r="G335" s="132"/>
      <c r="H335" s="132"/>
      <c r="I335" s="110"/>
      <c r="J335" s="110"/>
      <c r="K335" s="132"/>
    </row>
    <row r="336" spans="2:11">
      <c r="B336" s="125"/>
      <c r="C336" s="132"/>
      <c r="D336" s="132"/>
      <c r="E336" s="132"/>
      <c r="F336" s="132"/>
      <c r="G336" s="132"/>
      <c r="H336" s="132"/>
      <c r="I336" s="110"/>
      <c r="J336" s="110"/>
      <c r="K336" s="132"/>
    </row>
    <row r="337" spans="2:11">
      <c r="B337" s="125"/>
      <c r="C337" s="132"/>
      <c r="D337" s="132"/>
      <c r="E337" s="132"/>
      <c r="F337" s="132"/>
      <c r="G337" s="132"/>
      <c r="H337" s="132"/>
      <c r="I337" s="110"/>
      <c r="J337" s="110"/>
      <c r="K337" s="132"/>
    </row>
    <row r="338" spans="2:11">
      <c r="B338" s="125"/>
      <c r="C338" s="132"/>
      <c r="D338" s="132"/>
      <c r="E338" s="132"/>
      <c r="F338" s="132"/>
      <c r="G338" s="132"/>
      <c r="H338" s="132"/>
      <c r="I338" s="110"/>
      <c r="J338" s="110"/>
      <c r="K338" s="132"/>
    </row>
    <row r="339" spans="2:11">
      <c r="B339" s="125"/>
      <c r="C339" s="132"/>
      <c r="D339" s="132"/>
      <c r="E339" s="132"/>
      <c r="F339" s="132"/>
      <c r="G339" s="132"/>
      <c r="H339" s="132"/>
      <c r="I339" s="110"/>
      <c r="J339" s="110"/>
      <c r="K339" s="132"/>
    </row>
    <row r="340" spans="2:11">
      <c r="B340" s="125"/>
      <c r="C340" s="132"/>
      <c r="D340" s="132"/>
      <c r="E340" s="132"/>
      <c r="F340" s="132"/>
      <c r="G340" s="132"/>
      <c r="H340" s="132"/>
      <c r="I340" s="110"/>
      <c r="J340" s="110"/>
      <c r="K340" s="132"/>
    </row>
    <row r="341" spans="2:11">
      <c r="B341" s="125"/>
      <c r="C341" s="132"/>
      <c r="D341" s="132"/>
      <c r="E341" s="132"/>
      <c r="F341" s="132"/>
      <c r="G341" s="132"/>
      <c r="H341" s="132"/>
      <c r="I341" s="110"/>
      <c r="J341" s="110"/>
      <c r="K341" s="132"/>
    </row>
    <row r="342" spans="2:11">
      <c r="B342" s="125"/>
      <c r="C342" s="132"/>
      <c r="D342" s="132"/>
      <c r="E342" s="132"/>
      <c r="F342" s="132"/>
      <c r="G342" s="132"/>
      <c r="H342" s="132"/>
      <c r="I342" s="110"/>
      <c r="J342" s="110"/>
      <c r="K342" s="132"/>
    </row>
    <row r="343" spans="2:11">
      <c r="B343" s="125"/>
      <c r="C343" s="132"/>
      <c r="D343" s="132"/>
      <c r="E343" s="132"/>
      <c r="F343" s="132"/>
      <c r="G343" s="132"/>
      <c r="H343" s="132"/>
      <c r="I343" s="110"/>
      <c r="J343" s="110"/>
      <c r="K343" s="132"/>
    </row>
    <row r="344" spans="2:11">
      <c r="B344" s="125"/>
      <c r="C344" s="132"/>
      <c r="D344" s="132"/>
      <c r="E344" s="132"/>
      <c r="F344" s="132"/>
      <c r="G344" s="132"/>
      <c r="H344" s="132"/>
      <c r="I344" s="110"/>
      <c r="J344" s="110"/>
      <c r="K344" s="132"/>
    </row>
    <row r="345" spans="2:11">
      <c r="B345" s="125"/>
      <c r="C345" s="132"/>
      <c r="D345" s="132"/>
      <c r="E345" s="132"/>
      <c r="F345" s="132"/>
      <c r="G345" s="132"/>
      <c r="H345" s="132"/>
      <c r="I345" s="110"/>
      <c r="J345" s="110"/>
      <c r="K345" s="132"/>
    </row>
    <row r="346" spans="2:11">
      <c r="B346" s="125"/>
      <c r="C346" s="132"/>
      <c r="D346" s="132"/>
      <c r="E346" s="132"/>
      <c r="F346" s="132"/>
      <c r="G346" s="132"/>
      <c r="H346" s="132"/>
      <c r="I346" s="110"/>
      <c r="J346" s="110"/>
      <c r="K346" s="132"/>
    </row>
    <row r="347" spans="2:11">
      <c r="B347" s="125"/>
      <c r="C347" s="132"/>
      <c r="D347" s="132"/>
      <c r="E347" s="132"/>
      <c r="F347" s="132"/>
      <c r="G347" s="132"/>
      <c r="H347" s="132"/>
      <c r="I347" s="110"/>
      <c r="J347" s="110"/>
      <c r="K347" s="132"/>
    </row>
    <row r="348" spans="2:11">
      <c r="B348" s="125"/>
      <c r="C348" s="132"/>
      <c r="D348" s="132"/>
      <c r="E348" s="132"/>
      <c r="F348" s="132"/>
      <c r="G348" s="132"/>
      <c r="H348" s="132"/>
      <c r="I348" s="110"/>
      <c r="J348" s="110"/>
      <c r="K348" s="132"/>
    </row>
    <row r="349" spans="2:11">
      <c r="B349" s="125"/>
      <c r="C349" s="132"/>
      <c r="D349" s="132"/>
      <c r="E349" s="132"/>
      <c r="F349" s="132"/>
      <c r="G349" s="132"/>
      <c r="H349" s="132"/>
      <c r="I349" s="110"/>
      <c r="J349" s="110"/>
      <c r="K349" s="132"/>
    </row>
    <row r="350" spans="2:11">
      <c r="B350" s="125"/>
      <c r="C350" s="132"/>
      <c r="D350" s="132"/>
      <c r="E350" s="132"/>
      <c r="F350" s="132"/>
      <c r="G350" s="132"/>
      <c r="H350" s="132"/>
      <c r="I350" s="110"/>
      <c r="J350" s="110"/>
      <c r="K350" s="132"/>
    </row>
    <row r="351" spans="2:11">
      <c r="B351" s="125"/>
      <c r="C351" s="132"/>
      <c r="D351" s="132"/>
      <c r="E351" s="132"/>
      <c r="F351" s="132"/>
      <c r="G351" s="132"/>
      <c r="H351" s="132"/>
      <c r="I351" s="110"/>
      <c r="J351" s="110"/>
      <c r="K351" s="132"/>
    </row>
    <row r="352" spans="2:11">
      <c r="B352" s="125"/>
      <c r="C352" s="132"/>
      <c r="D352" s="132"/>
      <c r="E352" s="132"/>
      <c r="F352" s="132"/>
      <c r="G352" s="132"/>
      <c r="H352" s="132"/>
      <c r="I352" s="110"/>
      <c r="J352" s="110"/>
      <c r="K352" s="132"/>
    </row>
    <row r="353" spans="2:11">
      <c r="B353" s="125"/>
      <c r="C353" s="132"/>
      <c r="D353" s="132"/>
      <c r="E353" s="132"/>
      <c r="F353" s="132"/>
      <c r="G353" s="132"/>
      <c r="H353" s="132"/>
      <c r="I353" s="110"/>
      <c r="J353" s="110"/>
      <c r="K353" s="132"/>
    </row>
    <row r="354" spans="2:11">
      <c r="B354" s="125"/>
      <c r="C354" s="132"/>
      <c r="D354" s="132"/>
      <c r="E354" s="132"/>
      <c r="F354" s="132"/>
      <c r="G354" s="132"/>
      <c r="H354" s="132"/>
      <c r="I354" s="110"/>
      <c r="J354" s="110"/>
      <c r="K354" s="132"/>
    </row>
    <row r="355" spans="2:11">
      <c r="B355" s="125"/>
      <c r="C355" s="132"/>
      <c r="D355" s="132"/>
      <c r="E355" s="132"/>
      <c r="F355" s="132"/>
      <c r="G355" s="132"/>
      <c r="H355" s="132"/>
      <c r="I355" s="110"/>
      <c r="J355" s="110"/>
      <c r="K355" s="132"/>
    </row>
    <row r="356" spans="2:11">
      <c r="B356" s="125"/>
      <c r="C356" s="132"/>
      <c r="D356" s="132"/>
      <c r="E356" s="132"/>
      <c r="F356" s="132"/>
      <c r="G356" s="132"/>
      <c r="H356" s="132"/>
      <c r="I356" s="110"/>
      <c r="J356" s="110"/>
      <c r="K356" s="132"/>
    </row>
    <row r="357" spans="2:11">
      <c r="B357" s="125"/>
      <c r="C357" s="132"/>
      <c r="D357" s="132"/>
      <c r="E357" s="132"/>
      <c r="F357" s="132"/>
      <c r="G357" s="132"/>
      <c r="H357" s="132"/>
      <c r="I357" s="110"/>
      <c r="J357" s="110"/>
      <c r="K357" s="132"/>
    </row>
    <row r="358" spans="2:11">
      <c r="B358" s="125"/>
      <c r="C358" s="132"/>
      <c r="D358" s="132"/>
      <c r="E358" s="132"/>
      <c r="F358" s="132"/>
      <c r="G358" s="132"/>
      <c r="H358" s="132"/>
      <c r="I358" s="110"/>
      <c r="J358" s="110"/>
      <c r="K358" s="132"/>
    </row>
    <row r="359" spans="2:11">
      <c r="B359" s="125"/>
      <c r="C359" s="132"/>
      <c r="D359" s="132"/>
      <c r="E359" s="132"/>
      <c r="F359" s="132"/>
      <c r="G359" s="132"/>
      <c r="H359" s="132"/>
      <c r="I359" s="110"/>
      <c r="J359" s="110"/>
      <c r="K359" s="132"/>
    </row>
    <row r="360" spans="2:11">
      <c r="B360" s="125"/>
      <c r="C360" s="132"/>
      <c r="D360" s="132"/>
      <c r="E360" s="132"/>
      <c r="F360" s="132"/>
      <c r="G360" s="132"/>
      <c r="H360" s="132"/>
      <c r="I360" s="110"/>
      <c r="J360" s="110"/>
      <c r="K360" s="132"/>
    </row>
    <row r="361" spans="2:11">
      <c r="B361" s="125"/>
      <c r="C361" s="132"/>
      <c r="D361" s="132"/>
      <c r="E361" s="132"/>
      <c r="F361" s="132"/>
      <c r="G361" s="132"/>
      <c r="H361" s="132"/>
      <c r="I361" s="110"/>
      <c r="J361" s="110"/>
      <c r="K361" s="132"/>
    </row>
    <row r="362" spans="2:11">
      <c r="B362" s="125"/>
      <c r="C362" s="132"/>
      <c r="D362" s="132"/>
      <c r="E362" s="132"/>
      <c r="F362" s="132"/>
      <c r="G362" s="132"/>
      <c r="H362" s="132"/>
      <c r="I362" s="110"/>
      <c r="J362" s="110"/>
      <c r="K362" s="132"/>
    </row>
    <row r="363" spans="2:11">
      <c r="B363" s="125"/>
      <c r="C363" s="132"/>
      <c r="D363" s="132"/>
      <c r="E363" s="132"/>
      <c r="F363" s="132"/>
      <c r="G363" s="132"/>
      <c r="H363" s="132"/>
      <c r="I363" s="110"/>
      <c r="J363" s="110"/>
      <c r="K363" s="132"/>
    </row>
    <row r="364" spans="2:11">
      <c r="B364" s="125"/>
      <c r="C364" s="132"/>
      <c r="D364" s="132"/>
      <c r="E364" s="132"/>
      <c r="F364" s="132"/>
      <c r="G364" s="132"/>
      <c r="H364" s="132"/>
      <c r="I364" s="110"/>
      <c r="J364" s="110"/>
      <c r="K364" s="132"/>
    </row>
    <row r="365" spans="2:11">
      <c r="B365" s="125"/>
      <c r="C365" s="132"/>
      <c r="D365" s="132"/>
      <c r="E365" s="132"/>
      <c r="F365" s="132"/>
      <c r="G365" s="132"/>
      <c r="H365" s="132"/>
      <c r="I365" s="110"/>
      <c r="J365" s="110"/>
      <c r="K365" s="132"/>
    </row>
    <row r="366" spans="2:11">
      <c r="B366" s="125"/>
      <c r="C366" s="132"/>
      <c r="D366" s="132"/>
      <c r="E366" s="132"/>
      <c r="F366" s="132"/>
      <c r="G366" s="132"/>
      <c r="H366" s="132"/>
      <c r="I366" s="110"/>
      <c r="J366" s="110"/>
      <c r="K366" s="132"/>
    </row>
    <row r="367" spans="2:11">
      <c r="B367" s="125"/>
      <c r="C367" s="132"/>
      <c r="D367" s="132"/>
      <c r="E367" s="132"/>
      <c r="F367" s="132"/>
      <c r="G367" s="132"/>
      <c r="H367" s="132"/>
      <c r="I367" s="110"/>
      <c r="J367" s="110"/>
      <c r="K367" s="132"/>
    </row>
    <row r="368" spans="2:11">
      <c r="B368" s="125"/>
      <c r="C368" s="132"/>
      <c r="D368" s="132"/>
      <c r="E368" s="132"/>
      <c r="F368" s="132"/>
      <c r="G368" s="132"/>
      <c r="H368" s="132"/>
      <c r="I368" s="110"/>
      <c r="J368" s="110"/>
      <c r="K368" s="132"/>
    </row>
    <row r="369" spans="2:11">
      <c r="B369" s="125"/>
      <c r="C369" s="132"/>
      <c r="D369" s="132"/>
      <c r="E369" s="132"/>
      <c r="F369" s="132"/>
      <c r="G369" s="132"/>
      <c r="H369" s="132"/>
      <c r="I369" s="110"/>
      <c r="J369" s="110"/>
      <c r="K369" s="132"/>
    </row>
    <row r="370" spans="2:11">
      <c r="B370" s="125"/>
      <c r="C370" s="132"/>
      <c r="D370" s="132"/>
      <c r="E370" s="132"/>
      <c r="F370" s="132"/>
      <c r="G370" s="132"/>
      <c r="H370" s="132"/>
      <c r="I370" s="110"/>
      <c r="J370" s="110"/>
      <c r="K370" s="132"/>
    </row>
    <row r="371" spans="2:11">
      <c r="B371" s="125"/>
      <c r="C371" s="132"/>
      <c r="D371" s="132"/>
      <c r="E371" s="132"/>
      <c r="F371" s="132"/>
      <c r="G371" s="132"/>
      <c r="H371" s="132"/>
      <c r="I371" s="110"/>
      <c r="J371" s="110"/>
      <c r="K371" s="132"/>
    </row>
    <row r="372" spans="2:11">
      <c r="B372" s="125"/>
      <c r="C372" s="132"/>
      <c r="D372" s="132"/>
      <c r="E372" s="132"/>
      <c r="F372" s="132"/>
      <c r="G372" s="132"/>
      <c r="H372" s="132"/>
      <c r="I372" s="110"/>
      <c r="J372" s="110"/>
      <c r="K372" s="132"/>
    </row>
    <row r="373" spans="2:11">
      <c r="B373" s="125"/>
      <c r="C373" s="132"/>
      <c r="D373" s="132"/>
      <c r="E373" s="132"/>
      <c r="F373" s="132"/>
      <c r="G373" s="132"/>
      <c r="H373" s="132"/>
      <c r="I373" s="110"/>
      <c r="J373" s="110"/>
      <c r="K373" s="132"/>
    </row>
    <row r="374" spans="2:11">
      <c r="B374" s="125"/>
      <c r="C374" s="132"/>
      <c r="D374" s="132"/>
      <c r="E374" s="132"/>
      <c r="F374" s="132"/>
      <c r="G374" s="132"/>
      <c r="H374" s="132"/>
      <c r="I374" s="110"/>
      <c r="J374" s="110"/>
      <c r="K374" s="132"/>
    </row>
    <row r="375" spans="2:11">
      <c r="B375" s="125"/>
      <c r="C375" s="132"/>
      <c r="D375" s="132"/>
      <c r="E375" s="132"/>
      <c r="F375" s="132"/>
      <c r="G375" s="132"/>
      <c r="H375" s="132"/>
      <c r="I375" s="110"/>
      <c r="J375" s="110"/>
      <c r="K375" s="132"/>
    </row>
    <row r="376" spans="2:11">
      <c r="B376" s="125"/>
      <c r="C376" s="132"/>
      <c r="D376" s="132"/>
      <c r="E376" s="132"/>
      <c r="F376" s="132"/>
      <c r="G376" s="132"/>
      <c r="H376" s="132"/>
      <c r="I376" s="110"/>
      <c r="J376" s="110"/>
      <c r="K376" s="132"/>
    </row>
    <row r="377" spans="2:11">
      <c r="B377" s="125"/>
      <c r="C377" s="132"/>
      <c r="D377" s="132"/>
      <c r="E377" s="132"/>
      <c r="F377" s="132"/>
      <c r="G377" s="132"/>
      <c r="H377" s="132"/>
      <c r="I377" s="110"/>
      <c r="J377" s="110"/>
      <c r="K377" s="132"/>
    </row>
    <row r="378" spans="2:11">
      <c r="B378" s="125"/>
      <c r="C378" s="132"/>
      <c r="D378" s="132"/>
      <c r="E378" s="132"/>
      <c r="F378" s="132"/>
      <c r="G378" s="132"/>
      <c r="H378" s="132"/>
      <c r="I378" s="110"/>
      <c r="J378" s="110"/>
      <c r="K378" s="132"/>
    </row>
    <row r="379" spans="2:11">
      <c r="B379" s="125"/>
      <c r="C379" s="132"/>
      <c r="D379" s="132"/>
      <c r="E379" s="132"/>
      <c r="F379" s="132"/>
      <c r="G379" s="132"/>
      <c r="H379" s="132"/>
      <c r="I379" s="110"/>
      <c r="J379" s="110"/>
      <c r="K379" s="132"/>
    </row>
    <row r="380" spans="2:11">
      <c r="B380" s="125"/>
      <c r="C380" s="132"/>
      <c r="D380" s="132"/>
      <c r="E380" s="132"/>
      <c r="F380" s="132"/>
      <c r="G380" s="132"/>
      <c r="H380" s="132"/>
      <c r="I380" s="110"/>
      <c r="J380" s="110"/>
      <c r="K380" s="132"/>
    </row>
    <row r="381" spans="2:11">
      <c r="B381" s="125"/>
      <c r="C381" s="132"/>
      <c r="D381" s="132"/>
      <c r="E381" s="132"/>
      <c r="F381" s="132"/>
      <c r="G381" s="132"/>
      <c r="H381" s="132"/>
      <c r="I381" s="110"/>
      <c r="J381" s="110"/>
      <c r="K381" s="132"/>
    </row>
    <row r="382" spans="2:11">
      <c r="B382" s="125"/>
      <c r="C382" s="132"/>
      <c r="D382" s="132"/>
      <c r="E382" s="132"/>
      <c r="F382" s="132"/>
      <c r="G382" s="132"/>
      <c r="H382" s="132"/>
      <c r="I382" s="110"/>
      <c r="J382" s="110"/>
      <c r="K382" s="132"/>
    </row>
    <row r="383" spans="2:11">
      <c r="B383" s="125"/>
      <c r="C383" s="132"/>
      <c r="D383" s="132"/>
      <c r="E383" s="132"/>
      <c r="F383" s="132"/>
      <c r="G383" s="132"/>
      <c r="H383" s="132"/>
      <c r="I383" s="110"/>
      <c r="J383" s="110"/>
      <c r="K383" s="132"/>
    </row>
    <row r="384" spans="2:11">
      <c r="B384" s="125"/>
      <c r="C384" s="132"/>
      <c r="D384" s="132"/>
      <c r="E384" s="132"/>
      <c r="F384" s="132"/>
      <c r="G384" s="132"/>
      <c r="H384" s="132"/>
      <c r="I384" s="110"/>
      <c r="J384" s="110"/>
      <c r="K384" s="132"/>
    </row>
    <row r="385" spans="2:11">
      <c r="B385" s="125"/>
      <c r="C385" s="132"/>
      <c r="D385" s="132"/>
      <c r="E385" s="132"/>
      <c r="F385" s="132"/>
      <c r="G385" s="132"/>
      <c r="H385" s="132"/>
      <c r="I385" s="110"/>
      <c r="J385" s="110"/>
      <c r="K385" s="132"/>
    </row>
    <row r="386" spans="2:11">
      <c r="B386" s="125"/>
      <c r="C386" s="132"/>
      <c r="D386" s="132"/>
      <c r="E386" s="132"/>
      <c r="F386" s="132"/>
      <c r="G386" s="132"/>
      <c r="H386" s="132"/>
      <c r="I386" s="110"/>
      <c r="J386" s="110"/>
      <c r="K386" s="132"/>
    </row>
    <row r="387" spans="2:11">
      <c r="B387" s="125"/>
      <c r="C387" s="132"/>
      <c r="D387" s="132"/>
      <c r="E387" s="132"/>
      <c r="F387" s="132"/>
      <c r="G387" s="132"/>
      <c r="H387" s="132"/>
      <c r="I387" s="110"/>
      <c r="J387" s="110"/>
      <c r="K387" s="132"/>
    </row>
    <row r="388" spans="2:11">
      <c r="B388" s="125"/>
      <c r="C388" s="132"/>
      <c r="D388" s="132"/>
      <c r="E388" s="132"/>
      <c r="F388" s="132"/>
      <c r="G388" s="132"/>
      <c r="H388" s="132"/>
      <c r="I388" s="110"/>
      <c r="J388" s="110"/>
      <c r="K388" s="132"/>
    </row>
    <row r="389" spans="2:11">
      <c r="B389" s="125"/>
      <c r="C389" s="132"/>
      <c r="D389" s="132"/>
      <c r="E389" s="132"/>
      <c r="F389" s="132"/>
      <c r="G389" s="132"/>
      <c r="H389" s="132"/>
      <c r="I389" s="110"/>
      <c r="J389" s="110"/>
      <c r="K389" s="132"/>
    </row>
    <row r="390" spans="2:11">
      <c r="B390" s="125"/>
      <c r="C390" s="132"/>
      <c r="D390" s="132"/>
      <c r="E390" s="132"/>
      <c r="F390" s="132"/>
      <c r="G390" s="132"/>
      <c r="H390" s="132"/>
      <c r="I390" s="110"/>
      <c r="J390" s="110"/>
      <c r="K390" s="132"/>
    </row>
    <row r="391" spans="2:11">
      <c r="B391" s="125"/>
      <c r="C391" s="132"/>
      <c r="D391" s="132"/>
      <c r="E391" s="132"/>
      <c r="F391" s="132"/>
      <c r="G391" s="132"/>
      <c r="H391" s="132"/>
      <c r="I391" s="110"/>
      <c r="J391" s="110"/>
      <c r="K391" s="132"/>
    </row>
    <row r="392" spans="2:11">
      <c r="B392" s="125"/>
      <c r="C392" s="132"/>
      <c r="D392" s="132"/>
      <c r="E392" s="132"/>
      <c r="F392" s="132"/>
      <c r="G392" s="132"/>
      <c r="H392" s="132"/>
      <c r="I392" s="110"/>
      <c r="J392" s="110"/>
      <c r="K392" s="132"/>
    </row>
    <row r="393" spans="2:11">
      <c r="B393" s="125"/>
      <c r="C393" s="132"/>
      <c r="D393" s="132"/>
      <c r="E393" s="132"/>
      <c r="F393" s="132"/>
      <c r="G393" s="132"/>
      <c r="H393" s="132"/>
      <c r="I393" s="110"/>
      <c r="J393" s="110"/>
      <c r="K393" s="132"/>
    </row>
    <row r="394" spans="2:11">
      <c r="B394" s="125"/>
      <c r="C394" s="132"/>
      <c r="D394" s="132"/>
      <c r="E394" s="132"/>
      <c r="F394" s="132"/>
      <c r="G394" s="132"/>
      <c r="H394" s="132"/>
      <c r="I394" s="110"/>
      <c r="J394" s="110"/>
      <c r="K394" s="132"/>
    </row>
    <row r="395" spans="2:11">
      <c r="B395" s="125"/>
      <c r="C395" s="132"/>
      <c r="D395" s="132"/>
      <c r="E395" s="132"/>
      <c r="F395" s="132"/>
      <c r="G395" s="132"/>
      <c r="H395" s="132"/>
      <c r="I395" s="110"/>
      <c r="J395" s="110"/>
      <c r="K395" s="132"/>
    </row>
    <row r="396" spans="2:11">
      <c r="B396" s="125"/>
      <c r="C396" s="132"/>
      <c r="D396" s="132"/>
      <c r="E396" s="132"/>
      <c r="F396" s="132"/>
      <c r="G396" s="132"/>
      <c r="H396" s="132"/>
      <c r="I396" s="110"/>
      <c r="J396" s="110"/>
      <c r="K396" s="132"/>
    </row>
    <row r="397" spans="2:11">
      <c r="B397" s="125"/>
      <c r="C397" s="132"/>
      <c r="D397" s="132"/>
      <c r="E397" s="132"/>
      <c r="F397" s="132"/>
      <c r="G397" s="132"/>
      <c r="H397" s="132"/>
      <c r="I397" s="110"/>
      <c r="J397" s="110"/>
      <c r="K397" s="132"/>
    </row>
    <row r="398" spans="2:11">
      <c r="B398" s="125"/>
      <c r="C398" s="132"/>
      <c r="D398" s="132"/>
      <c r="E398" s="132"/>
      <c r="F398" s="132"/>
      <c r="G398" s="132"/>
      <c r="H398" s="132"/>
      <c r="I398" s="110"/>
      <c r="J398" s="110"/>
      <c r="K398" s="132"/>
    </row>
    <row r="399" spans="2:11">
      <c r="B399" s="125"/>
      <c r="C399" s="132"/>
      <c r="D399" s="132"/>
      <c r="E399" s="132"/>
      <c r="F399" s="132"/>
      <c r="G399" s="132"/>
      <c r="H399" s="132"/>
      <c r="I399" s="110"/>
      <c r="J399" s="110"/>
      <c r="K399" s="132"/>
    </row>
    <row r="400" spans="2:11">
      <c r="B400" s="125"/>
      <c r="C400" s="132"/>
      <c r="D400" s="132"/>
      <c r="E400" s="132"/>
      <c r="F400" s="132"/>
      <c r="G400" s="132"/>
      <c r="H400" s="132"/>
      <c r="I400" s="110"/>
      <c r="J400" s="110"/>
      <c r="K400" s="132"/>
    </row>
    <row r="401" spans="2:11">
      <c r="B401" s="125"/>
      <c r="C401" s="132"/>
      <c r="D401" s="132"/>
      <c r="E401" s="132"/>
      <c r="F401" s="132"/>
      <c r="G401" s="132"/>
      <c r="H401" s="132"/>
      <c r="I401" s="110"/>
      <c r="J401" s="110"/>
      <c r="K401" s="132"/>
    </row>
    <row r="402" spans="2:11">
      <c r="B402" s="125"/>
      <c r="C402" s="132"/>
      <c r="D402" s="132"/>
      <c r="E402" s="132"/>
      <c r="F402" s="132"/>
      <c r="G402" s="132"/>
      <c r="H402" s="132"/>
      <c r="I402" s="110"/>
      <c r="J402" s="110"/>
      <c r="K402" s="132"/>
    </row>
    <row r="403" spans="2:11">
      <c r="B403" s="125"/>
      <c r="C403" s="132"/>
      <c r="D403" s="132"/>
      <c r="E403" s="132"/>
      <c r="F403" s="132"/>
      <c r="G403" s="132"/>
      <c r="H403" s="132"/>
      <c r="I403" s="110"/>
      <c r="J403" s="110"/>
      <c r="K403" s="132"/>
    </row>
    <row r="404" spans="2:11">
      <c r="B404" s="125"/>
      <c r="C404" s="132"/>
      <c r="D404" s="132"/>
      <c r="E404" s="132"/>
      <c r="F404" s="132"/>
      <c r="G404" s="132"/>
      <c r="H404" s="132"/>
      <c r="I404" s="110"/>
      <c r="J404" s="110"/>
      <c r="K404" s="132"/>
    </row>
    <row r="405" spans="2:11">
      <c r="B405" s="125"/>
      <c r="C405" s="132"/>
      <c r="D405" s="132"/>
      <c r="E405" s="132"/>
      <c r="F405" s="132"/>
      <c r="G405" s="132"/>
      <c r="H405" s="132"/>
      <c r="I405" s="110"/>
      <c r="J405" s="110"/>
      <c r="K405" s="132"/>
    </row>
    <row r="406" spans="2:11">
      <c r="B406" s="125"/>
      <c r="C406" s="132"/>
      <c r="D406" s="132"/>
      <c r="E406" s="132"/>
      <c r="F406" s="132"/>
      <c r="G406" s="132"/>
      <c r="H406" s="132"/>
      <c r="I406" s="110"/>
      <c r="J406" s="110"/>
      <c r="K406" s="132"/>
    </row>
    <row r="407" spans="2:11">
      <c r="B407" s="125"/>
      <c r="C407" s="132"/>
      <c r="D407" s="132"/>
      <c r="E407" s="132"/>
      <c r="F407" s="132"/>
      <c r="G407" s="132"/>
      <c r="H407" s="132"/>
      <c r="I407" s="110"/>
      <c r="J407" s="110"/>
      <c r="K407" s="132"/>
    </row>
    <row r="408" spans="2:11">
      <c r="B408" s="125"/>
      <c r="C408" s="132"/>
      <c r="D408" s="132"/>
      <c r="E408" s="132"/>
      <c r="F408" s="132"/>
      <c r="G408" s="132"/>
      <c r="H408" s="132"/>
      <c r="I408" s="110"/>
      <c r="J408" s="110"/>
      <c r="K408" s="132"/>
    </row>
    <row r="409" spans="2:11">
      <c r="B409" s="125"/>
      <c r="C409" s="132"/>
      <c r="D409" s="132"/>
      <c r="E409" s="132"/>
      <c r="F409" s="132"/>
      <c r="G409" s="132"/>
      <c r="H409" s="132"/>
      <c r="I409" s="110"/>
      <c r="J409" s="110"/>
      <c r="K409" s="132"/>
    </row>
    <row r="410" spans="2:11">
      <c r="B410" s="125"/>
      <c r="C410" s="132"/>
      <c r="D410" s="132"/>
      <c r="E410" s="132"/>
      <c r="F410" s="132"/>
      <c r="G410" s="132"/>
      <c r="H410" s="132"/>
      <c r="I410" s="110"/>
      <c r="J410" s="110"/>
      <c r="K410" s="132"/>
    </row>
    <row r="411" spans="2:11">
      <c r="B411" s="125"/>
      <c r="C411" s="132"/>
      <c r="D411" s="132"/>
      <c r="E411" s="132"/>
      <c r="F411" s="132"/>
      <c r="G411" s="132"/>
      <c r="H411" s="132"/>
      <c r="I411" s="110"/>
      <c r="J411" s="110"/>
      <c r="K411" s="132"/>
    </row>
    <row r="412" spans="2:11">
      <c r="B412" s="125"/>
      <c r="C412" s="132"/>
      <c r="D412" s="132"/>
      <c r="E412" s="132"/>
      <c r="F412" s="132"/>
      <c r="G412" s="132"/>
      <c r="H412" s="132"/>
      <c r="I412" s="110"/>
      <c r="J412" s="110"/>
      <c r="K412" s="132"/>
    </row>
    <row r="413" spans="2:11">
      <c r="B413" s="125"/>
      <c r="C413" s="132"/>
      <c r="D413" s="132"/>
      <c r="E413" s="132"/>
      <c r="F413" s="132"/>
      <c r="G413" s="132"/>
      <c r="H413" s="132"/>
      <c r="I413" s="110"/>
      <c r="J413" s="110"/>
      <c r="K413" s="132"/>
    </row>
    <row r="414" spans="2:11">
      <c r="B414" s="125"/>
      <c r="C414" s="132"/>
      <c r="D414" s="132"/>
      <c r="E414" s="132"/>
      <c r="F414" s="132"/>
      <c r="G414" s="132"/>
      <c r="H414" s="132"/>
      <c r="I414" s="110"/>
      <c r="J414" s="110"/>
      <c r="K414" s="132"/>
    </row>
    <row r="415" spans="2:11">
      <c r="B415" s="125"/>
      <c r="C415" s="132"/>
      <c r="D415" s="132"/>
      <c r="E415" s="132"/>
      <c r="F415" s="132"/>
      <c r="G415" s="132"/>
      <c r="H415" s="132"/>
      <c r="I415" s="110"/>
      <c r="J415" s="110"/>
      <c r="K415" s="132"/>
    </row>
    <row r="416" spans="2:11">
      <c r="B416" s="125"/>
      <c r="C416" s="132"/>
      <c r="D416" s="132"/>
      <c r="E416" s="132"/>
      <c r="F416" s="132"/>
      <c r="G416" s="132"/>
      <c r="H416" s="132"/>
      <c r="I416" s="110"/>
      <c r="J416" s="110"/>
      <c r="K416" s="132"/>
    </row>
    <row r="417" spans="2:11">
      <c r="B417" s="125"/>
      <c r="C417" s="132"/>
      <c r="D417" s="132"/>
      <c r="E417" s="132"/>
      <c r="F417" s="132"/>
      <c r="G417" s="132"/>
      <c r="H417" s="132"/>
      <c r="I417" s="110"/>
      <c r="J417" s="110"/>
      <c r="K417" s="132"/>
    </row>
    <row r="418" spans="2:11">
      <c r="B418" s="125"/>
      <c r="C418" s="132"/>
      <c r="D418" s="132"/>
      <c r="E418" s="132"/>
      <c r="F418" s="132"/>
      <c r="G418" s="132"/>
      <c r="H418" s="132"/>
      <c r="I418" s="110"/>
      <c r="J418" s="110"/>
      <c r="K418" s="132"/>
    </row>
    <row r="419" spans="2:11">
      <c r="B419" s="125"/>
      <c r="C419" s="132"/>
      <c r="D419" s="132"/>
      <c r="E419" s="132"/>
      <c r="F419" s="132"/>
      <c r="G419" s="132"/>
      <c r="H419" s="132"/>
      <c r="I419" s="110"/>
      <c r="J419" s="110"/>
      <c r="K419" s="132"/>
    </row>
    <row r="420" spans="2:11">
      <c r="B420" s="125"/>
      <c r="C420" s="132"/>
      <c r="D420" s="132"/>
      <c r="E420" s="132"/>
      <c r="F420" s="132"/>
      <c r="G420" s="132"/>
      <c r="H420" s="132"/>
      <c r="I420" s="110"/>
      <c r="J420" s="110"/>
      <c r="K420" s="132"/>
    </row>
    <row r="421" spans="2:11">
      <c r="B421" s="125"/>
      <c r="C421" s="132"/>
      <c r="D421" s="132"/>
      <c r="E421" s="132"/>
      <c r="F421" s="132"/>
      <c r="G421" s="132"/>
      <c r="H421" s="132"/>
      <c r="I421" s="110"/>
      <c r="J421" s="110"/>
      <c r="K421" s="132"/>
    </row>
    <row r="422" spans="2:11">
      <c r="B422" s="125"/>
      <c r="C422" s="132"/>
      <c r="D422" s="132"/>
      <c r="E422" s="132"/>
      <c r="F422" s="132"/>
      <c r="G422" s="132"/>
      <c r="H422" s="132"/>
      <c r="I422" s="110"/>
      <c r="J422" s="110"/>
      <c r="K422" s="132"/>
    </row>
    <row r="423" spans="2:11">
      <c r="B423" s="125"/>
      <c r="C423" s="132"/>
      <c r="D423" s="132"/>
      <c r="E423" s="132"/>
      <c r="F423" s="132"/>
      <c r="G423" s="132"/>
      <c r="H423" s="132"/>
      <c r="I423" s="110"/>
      <c r="J423" s="110"/>
      <c r="K423" s="132"/>
    </row>
    <row r="424" spans="2:11">
      <c r="B424" s="125"/>
      <c r="C424" s="132"/>
      <c r="D424" s="132"/>
      <c r="E424" s="132"/>
      <c r="F424" s="132"/>
      <c r="G424" s="132"/>
      <c r="H424" s="132"/>
      <c r="I424" s="110"/>
      <c r="J424" s="110"/>
      <c r="K424" s="132"/>
    </row>
    <row r="425" spans="2:11">
      <c r="B425" s="125"/>
      <c r="C425" s="132"/>
      <c r="D425" s="132"/>
      <c r="E425" s="132"/>
      <c r="F425" s="132"/>
      <c r="G425" s="132"/>
      <c r="H425" s="132"/>
      <c r="I425" s="110"/>
      <c r="J425" s="110"/>
      <c r="K425" s="132"/>
    </row>
    <row r="426" spans="2:11">
      <c r="B426" s="125"/>
      <c r="C426" s="132"/>
      <c r="D426" s="132"/>
      <c r="E426" s="132"/>
      <c r="F426" s="132"/>
      <c r="G426" s="132"/>
      <c r="H426" s="132"/>
      <c r="I426" s="110"/>
      <c r="J426" s="110"/>
      <c r="K426" s="132"/>
    </row>
    <row r="427" spans="2:11">
      <c r="B427" s="125"/>
      <c r="C427" s="132"/>
      <c r="D427" s="132"/>
      <c r="E427" s="132"/>
      <c r="F427" s="132"/>
      <c r="G427" s="132"/>
      <c r="H427" s="132"/>
      <c r="I427" s="110"/>
      <c r="J427" s="110"/>
      <c r="K427" s="132"/>
    </row>
    <row r="428" spans="2:11">
      <c r="B428" s="125"/>
      <c r="C428" s="132"/>
      <c r="D428" s="132"/>
      <c r="E428" s="132"/>
      <c r="F428" s="132"/>
      <c r="G428" s="132"/>
      <c r="H428" s="132"/>
      <c r="I428" s="110"/>
      <c r="J428" s="110"/>
      <c r="K428" s="132"/>
    </row>
    <row r="429" spans="2:11">
      <c r="B429" s="125"/>
      <c r="C429" s="132"/>
      <c r="D429" s="132"/>
      <c r="E429" s="132"/>
      <c r="F429" s="132"/>
      <c r="G429" s="132"/>
      <c r="H429" s="132"/>
      <c r="I429" s="110"/>
      <c r="J429" s="110"/>
      <c r="K429" s="132"/>
    </row>
    <row r="430" spans="2:11">
      <c r="B430" s="125"/>
      <c r="C430" s="132"/>
      <c r="D430" s="132"/>
      <c r="E430" s="132"/>
      <c r="F430" s="132"/>
      <c r="G430" s="132"/>
      <c r="H430" s="132"/>
      <c r="I430" s="110"/>
      <c r="J430" s="110"/>
      <c r="K430" s="132"/>
    </row>
    <row r="431" spans="2:11">
      <c r="B431" s="125"/>
      <c r="C431" s="132"/>
      <c r="D431" s="132"/>
      <c r="E431" s="132"/>
      <c r="F431" s="132"/>
      <c r="G431" s="132"/>
      <c r="H431" s="132"/>
      <c r="I431" s="110"/>
      <c r="J431" s="110"/>
      <c r="K431" s="132"/>
    </row>
    <row r="432" spans="2:11">
      <c r="B432" s="125"/>
      <c r="C432" s="132"/>
      <c r="D432" s="132"/>
      <c r="E432" s="132"/>
      <c r="F432" s="132"/>
      <c r="G432" s="132"/>
      <c r="H432" s="132"/>
      <c r="I432" s="110"/>
      <c r="J432" s="110"/>
      <c r="K432" s="132"/>
    </row>
    <row r="433" spans="2:11">
      <c r="B433" s="125"/>
      <c r="C433" s="132"/>
      <c r="D433" s="132"/>
      <c r="E433" s="132"/>
      <c r="F433" s="132"/>
      <c r="G433" s="132"/>
      <c r="H433" s="132"/>
      <c r="I433" s="110"/>
      <c r="J433" s="110"/>
      <c r="K433" s="132"/>
    </row>
    <row r="434" spans="2:11">
      <c r="B434" s="125"/>
      <c r="C434" s="132"/>
      <c r="D434" s="132"/>
      <c r="E434" s="132"/>
      <c r="F434" s="132"/>
      <c r="G434" s="132"/>
      <c r="H434" s="132"/>
      <c r="I434" s="110"/>
      <c r="J434" s="110"/>
      <c r="K434" s="132"/>
    </row>
    <row r="435" spans="2:11">
      <c r="B435" s="125"/>
      <c r="C435" s="132"/>
      <c r="D435" s="132"/>
      <c r="E435" s="132"/>
      <c r="F435" s="132"/>
      <c r="G435" s="132"/>
      <c r="H435" s="132"/>
      <c r="I435" s="110"/>
      <c r="J435" s="110"/>
      <c r="K435" s="132"/>
    </row>
    <row r="436" spans="2:11">
      <c r="B436" s="125"/>
      <c r="C436" s="132"/>
      <c r="D436" s="132"/>
      <c r="E436" s="132"/>
      <c r="F436" s="132"/>
      <c r="G436" s="132"/>
      <c r="H436" s="132"/>
      <c r="I436" s="110"/>
      <c r="J436" s="110"/>
      <c r="K436" s="132"/>
    </row>
    <row r="437" spans="2:11">
      <c r="B437" s="125"/>
      <c r="C437" s="132"/>
      <c r="D437" s="132"/>
      <c r="E437" s="132"/>
      <c r="F437" s="132"/>
      <c r="G437" s="132"/>
      <c r="H437" s="132"/>
      <c r="I437" s="110"/>
      <c r="J437" s="110"/>
      <c r="K437" s="132"/>
    </row>
    <row r="438" spans="2:11">
      <c r="B438" s="125"/>
      <c r="C438" s="132"/>
      <c r="D438" s="132"/>
      <c r="E438" s="132"/>
      <c r="F438" s="132"/>
      <c r="G438" s="132"/>
      <c r="H438" s="132"/>
      <c r="I438" s="110"/>
      <c r="J438" s="110"/>
      <c r="K438" s="132"/>
    </row>
    <row r="439" spans="2:11">
      <c r="B439" s="125"/>
      <c r="C439" s="132"/>
      <c r="D439" s="132"/>
      <c r="E439" s="132"/>
      <c r="F439" s="132"/>
      <c r="G439" s="132"/>
      <c r="H439" s="132"/>
      <c r="I439" s="110"/>
      <c r="J439" s="110"/>
      <c r="K439" s="132"/>
    </row>
    <row r="440" spans="2:11">
      <c r="B440" s="125"/>
      <c r="C440" s="132"/>
      <c r="D440" s="132"/>
      <c r="E440" s="132"/>
      <c r="F440" s="132"/>
      <c r="G440" s="132"/>
      <c r="H440" s="132"/>
      <c r="I440" s="110"/>
      <c r="J440" s="110"/>
      <c r="K440" s="132"/>
    </row>
    <row r="441" spans="2:11">
      <c r="B441" s="125"/>
      <c r="C441" s="132"/>
      <c r="D441" s="132"/>
      <c r="E441" s="132"/>
      <c r="F441" s="132"/>
      <c r="G441" s="132"/>
      <c r="H441" s="132"/>
      <c r="I441" s="110"/>
      <c r="J441" s="110"/>
      <c r="K441" s="132"/>
    </row>
    <row r="442" spans="2:11">
      <c r="B442" s="125"/>
      <c r="C442" s="132"/>
      <c r="D442" s="132"/>
      <c r="E442" s="132"/>
      <c r="F442" s="132"/>
      <c r="G442" s="132"/>
      <c r="H442" s="132"/>
      <c r="I442" s="110"/>
      <c r="J442" s="110"/>
      <c r="K442" s="132"/>
    </row>
    <row r="443" spans="2:11">
      <c r="B443" s="125"/>
      <c r="C443" s="132"/>
      <c r="D443" s="132"/>
      <c r="E443" s="132"/>
      <c r="F443" s="132"/>
      <c r="G443" s="132"/>
      <c r="H443" s="132"/>
      <c r="I443" s="110"/>
      <c r="J443" s="110"/>
      <c r="K443" s="132"/>
    </row>
    <row r="444" spans="2:11">
      <c r="B444" s="125"/>
      <c r="C444" s="132"/>
      <c r="D444" s="132"/>
      <c r="E444" s="132"/>
      <c r="F444" s="132"/>
      <c r="G444" s="132"/>
      <c r="H444" s="132"/>
      <c r="I444" s="110"/>
      <c r="J444" s="110"/>
      <c r="K444" s="132"/>
    </row>
    <row r="445" spans="2:11">
      <c r="B445" s="125"/>
      <c r="C445" s="132"/>
      <c r="D445" s="132"/>
      <c r="E445" s="132"/>
      <c r="F445" s="132"/>
      <c r="G445" s="132"/>
      <c r="H445" s="132"/>
      <c r="I445" s="110"/>
      <c r="J445" s="110"/>
      <c r="K445" s="132"/>
    </row>
    <row r="446" spans="2:11">
      <c r="B446" s="125"/>
      <c r="C446" s="132"/>
      <c r="D446" s="132"/>
      <c r="E446" s="132"/>
      <c r="F446" s="132"/>
      <c r="G446" s="132"/>
      <c r="H446" s="132"/>
      <c r="I446" s="110"/>
      <c r="J446" s="110"/>
      <c r="K446" s="132"/>
    </row>
    <row r="447" spans="2:11">
      <c r="B447" s="125"/>
      <c r="C447" s="132"/>
      <c r="D447" s="132"/>
      <c r="E447" s="132"/>
      <c r="F447" s="132"/>
      <c r="G447" s="132"/>
      <c r="H447" s="132"/>
      <c r="I447" s="110"/>
      <c r="J447" s="110"/>
      <c r="K447" s="132"/>
    </row>
    <row r="448" spans="2:11">
      <c r="B448" s="125"/>
      <c r="C448" s="132"/>
      <c r="D448" s="132"/>
      <c r="E448" s="132"/>
      <c r="F448" s="132"/>
      <c r="G448" s="132"/>
      <c r="H448" s="132"/>
      <c r="I448" s="110"/>
      <c r="J448" s="110"/>
      <c r="K448" s="132"/>
    </row>
    <row r="449" spans="2:11">
      <c r="B449" s="125"/>
      <c r="C449" s="132"/>
      <c r="D449" s="132"/>
      <c r="E449" s="132"/>
      <c r="F449" s="132"/>
      <c r="G449" s="132"/>
      <c r="H449" s="132"/>
      <c r="I449" s="110"/>
      <c r="J449" s="110"/>
      <c r="K449" s="132"/>
    </row>
    <row r="450" spans="2:11">
      <c r="B450" s="125"/>
      <c r="C450" s="132"/>
      <c r="D450" s="132"/>
      <c r="E450" s="132"/>
      <c r="F450" s="132"/>
      <c r="G450" s="132"/>
      <c r="H450" s="132"/>
      <c r="I450" s="110"/>
      <c r="J450" s="110"/>
      <c r="K450" s="132"/>
    </row>
    <row r="451" spans="2:11">
      <c r="B451" s="125"/>
      <c r="C451" s="132"/>
      <c r="D451" s="132"/>
      <c r="E451" s="132"/>
      <c r="F451" s="132"/>
      <c r="G451" s="132"/>
      <c r="H451" s="132"/>
      <c r="I451" s="110"/>
      <c r="J451" s="110"/>
      <c r="K451" s="132"/>
    </row>
    <row r="452" spans="2:11">
      <c r="B452" s="125"/>
      <c r="C452" s="132"/>
      <c r="D452" s="132"/>
      <c r="E452" s="132"/>
      <c r="F452" s="132"/>
      <c r="G452" s="132"/>
      <c r="H452" s="132"/>
      <c r="I452" s="110"/>
      <c r="J452" s="110"/>
      <c r="K452" s="132"/>
    </row>
    <row r="453" spans="2:11">
      <c r="B453" s="125"/>
      <c r="C453" s="132"/>
      <c r="D453" s="132"/>
      <c r="E453" s="132"/>
      <c r="F453" s="132"/>
      <c r="G453" s="132"/>
      <c r="H453" s="132"/>
      <c r="I453" s="110"/>
      <c r="J453" s="110"/>
      <c r="K453" s="132"/>
    </row>
    <row r="454" spans="2:11">
      <c r="B454" s="125"/>
      <c r="C454" s="132"/>
      <c r="D454" s="132"/>
      <c r="E454" s="132"/>
      <c r="F454" s="132"/>
      <c r="G454" s="132"/>
      <c r="H454" s="132"/>
      <c r="I454" s="110"/>
      <c r="J454" s="110"/>
      <c r="K454" s="132"/>
    </row>
    <row r="455" spans="2:11">
      <c r="B455" s="125"/>
      <c r="C455" s="132"/>
      <c r="D455" s="132"/>
      <c r="E455" s="132"/>
      <c r="F455" s="132"/>
      <c r="G455" s="132"/>
      <c r="H455" s="132"/>
      <c r="I455" s="110"/>
      <c r="J455" s="110"/>
      <c r="K455" s="132"/>
    </row>
    <row r="456" spans="2:11">
      <c r="B456" s="125"/>
      <c r="C456" s="132"/>
      <c r="D456" s="132"/>
      <c r="E456" s="132"/>
      <c r="F456" s="132"/>
      <c r="G456" s="132"/>
      <c r="H456" s="132"/>
      <c r="I456" s="110"/>
      <c r="J456" s="110"/>
      <c r="K456" s="132"/>
    </row>
    <row r="457" spans="2:11">
      <c r="B457" s="125"/>
      <c r="C457" s="132"/>
      <c r="D457" s="132"/>
      <c r="E457" s="132"/>
      <c r="F457" s="132"/>
      <c r="G457" s="132"/>
      <c r="H457" s="132"/>
      <c r="I457" s="110"/>
      <c r="J457" s="110"/>
      <c r="K457" s="132"/>
    </row>
    <row r="458" spans="2:11">
      <c r="B458" s="125"/>
      <c r="C458" s="132"/>
      <c r="D458" s="132"/>
      <c r="E458" s="132"/>
      <c r="F458" s="132"/>
      <c r="G458" s="132"/>
      <c r="H458" s="132"/>
      <c r="I458" s="110"/>
      <c r="J458" s="110"/>
      <c r="K458" s="132"/>
    </row>
    <row r="459" spans="2:11">
      <c r="B459" s="125"/>
      <c r="C459" s="132"/>
      <c r="D459" s="132"/>
      <c r="E459" s="132"/>
      <c r="F459" s="132"/>
      <c r="G459" s="132"/>
      <c r="H459" s="132"/>
      <c r="I459" s="110"/>
      <c r="J459" s="110"/>
      <c r="K459" s="132"/>
    </row>
    <row r="460" spans="2:11">
      <c r="B460" s="125"/>
      <c r="C460" s="132"/>
      <c r="D460" s="132"/>
      <c r="E460" s="132"/>
      <c r="F460" s="132"/>
      <c r="G460" s="132"/>
      <c r="H460" s="132"/>
      <c r="I460" s="110"/>
      <c r="J460" s="110"/>
      <c r="K460" s="132"/>
    </row>
    <row r="461" spans="2:11">
      <c r="B461" s="125"/>
      <c r="C461" s="132"/>
      <c r="D461" s="132"/>
      <c r="E461" s="132"/>
      <c r="F461" s="132"/>
      <c r="G461" s="132"/>
      <c r="H461" s="132"/>
      <c r="I461" s="110"/>
      <c r="J461" s="110"/>
      <c r="K461" s="132"/>
    </row>
    <row r="462" spans="2:11">
      <c r="B462" s="125"/>
      <c r="C462" s="132"/>
      <c r="D462" s="132"/>
      <c r="E462" s="132"/>
      <c r="F462" s="132"/>
      <c r="G462" s="132"/>
      <c r="H462" s="132"/>
      <c r="I462" s="110"/>
      <c r="J462" s="110"/>
      <c r="K462" s="132"/>
    </row>
    <row r="463" spans="2:11">
      <c r="B463" s="125"/>
      <c r="C463" s="132"/>
      <c r="D463" s="132"/>
      <c r="E463" s="132"/>
      <c r="F463" s="132"/>
      <c r="G463" s="132"/>
      <c r="H463" s="132"/>
      <c r="I463" s="110"/>
      <c r="J463" s="110"/>
      <c r="K463" s="132"/>
    </row>
    <row r="464" spans="2:11">
      <c r="B464" s="125"/>
      <c r="C464" s="132"/>
      <c r="D464" s="132"/>
      <c r="E464" s="132"/>
      <c r="F464" s="132"/>
      <c r="G464" s="132"/>
      <c r="H464" s="132"/>
      <c r="I464" s="110"/>
      <c r="J464" s="110"/>
      <c r="K464" s="132"/>
    </row>
    <row r="465" spans="2:11">
      <c r="B465" s="125"/>
      <c r="C465" s="132"/>
      <c r="D465" s="132"/>
      <c r="E465" s="132"/>
      <c r="F465" s="132"/>
      <c r="G465" s="132"/>
      <c r="H465" s="132"/>
      <c r="I465" s="110"/>
      <c r="J465" s="110"/>
      <c r="K465" s="132"/>
    </row>
    <row r="466" spans="2:11">
      <c r="B466" s="125"/>
      <c r="C466" s="132"/>
      <c r="D466" s="132"/>
      <c r="E466" s="132"/>
      <c r="F466" s="132"/>
      <c r="G466" s="132"/>
      <c r="H466" s="132"/>
      <c r="I466" s="110"/>
      <c r="J466" s="110"/>
      <c r="K466" s="132"/>
    </row>
    <row r="467" spans="2:11">
      <c r="B467" s="125"/>
      <c r="C467" s="132"/>
      <c r="D467" s="132"/>
      <c r="E467" s="132"/>
      <c r="F467" s="132"/>
      <c r="G467" s="132"/>
      <c r="H467" s="132"/>
      <c r="I467" s="110"/>
      <c r="J467" s="110"/>
      <c r="K467" s="132"/>
    </row>
    <row r="468" spans="2:11">
      <c r="B468" s="125"/>
      <c r="C468" s="132"/>
      <c r="D468" s="132"/>
      <c r="E468" s="132"/>
      <c r="F468" s="132"/>
      <c r="G468" s="132"/>
      <c r="H468" s="132"/>
      <c r="I468" s="110"/>
      <c r="J468" s="110"/>
      <c r="K468" s="132"/>
    </row>
    <row r="469" spans="2:11">
      <c r="B469" s="125"/>
      <c r="C469" s="132"/>
      <c r="D469" s="132"/>
      <c r="E469" s="132"/>
      <c r="F469" s="132"/>
      <c r="G469" s="132"/>
      <c r="H469" s="132"/>
      <c r="I469" s="110"/>
      <c r="J469" s="110"/>
      <c r="K469" s="132"/>
    </row>
    <row r="470" spans="2:11">
      <c r="B470" s="125"/>
      <c r="C470" s="132"/>
      <c r="D470" s="132"/>
      <c r="E470" s="132"/>
      <c r="F470" s="132"/>
      <c r="G470" s="132"/>
      <c r="H470" s="132"/>
      <c r="I470" s="110"/>
      <c r="J470" s="110"/>
      <c r="K470" s="132"/>
    </row>
    <row r="471" spans="2:11">
      <c r="B471" s="125"/>
      <c r="C471" s="132"/>
      <c r="D471" s="132"/>
      <c r="E471" s="132"/>
      <c r="F471" s="132"/>
      <c r="G471" s="132"/>
      <c r="H471" s="132"/>
      <c r="I471" s="110"/>
      <c r="J471" s="110"/>
      <c r="K471" s="132"/>
    </row>
    <row r="472" spans="2:11">
      <c r="B472" s="125"/>
      <c r="C472" s="132"/>
      <c r="D472" s="132"/>
      <c r="E472" s="132"/>
      <c r="F472" s="132"/>
      <c r="G472" s="132"/>
      <c r="H472" s="132"/>
      <c r="I472" s="110"/>
      <c r="J472" s="110"/>
      <c r="K472" s="132"/>
    </row>
    <row r="473" spans="2:11">
      <c r="B473" s="125"/>
      <c r="C473" s="132"/>
      <c r="D473" s="132"/>
      <c r="E473" s="132"/>
      <c r="F473" s="132"/>
      <c r="G473" s="132"/>
      <c r="H473" s="132"/>
      <c r="I473" s="110"/>
      <c r="J473" s="110"/>
      <c r="K473" s="132"/>
    </row>
    <row r="474" spans="2:11">
      <c r="B474" s="125"/>
      <c r="C474" s="132"/>
      <c r="D474" s="132"/>
      <c r="E474" s="132"/>
      <c r="F474" s="132"/>
      <c r="G474" s="132"/>
      <c r="H474" s="132"/>
      <c r="I474" s="110"/>
      <c r="J474" s="110"/>
      <c r="K474" s="132"/>
    </row>
    <row r="475" spans="2:11">
      <c r="B475" s="125"/>
      <c r="C475" s="132"/>
      <c r="D475" s="132"/>
      <c r="E475" s="132"/>
      <c r="F475" s="132"/>
      <c r="G475" s="132"/>
      <c r="H475" s="132"/>
      <c r="I475" s="110"/>
      <c r="J475" s="110"/>
      <c r="K475" s="132"/>
    </row>
    <row r="476" spans="2:11">
      <c r="B476" s="125"/>
      <c r="C476" s="132"/>
      <c r="D476" s="132"/>
      <c r="E476" s="132"/>
      <c r="F476" s="132"/>
      <c r="G476" s="132"/>
      <c r="H476" s="132"/>
      <c r="I476" s="110"/>
      <c r="J476" s="110"/>
      <c r="K476" s="132"/>
    </row>
    <row r="477" spans="2:11">
      <c r="B477" s="125"/>
      <c r="C477" s="132"/>
      <c r="D477" s="132"/>
      <c r="E477" s="132"/>
      <c r="F477" s="132"/>
      <c r="G477" s="132"/>
      <c r="H477" s="132"/>
      <c r="I477" s="110"/>
      <c r="J477" s="110"/>
      <c r="K477" s="132"/>
    </row>
    <row r="478" spans="2:11">
      <c r="B478" s="125"/>
      <c r="C478" s="132"/>
      <c r="D478" s="132"/>
      <c r="E478" s="132"/>
      <c r="F478" s="132"/>
      <c r="G478" s="132"/>
      <c r="H478" s="132"/>
      <c r="I478" s="110"/>
      <c r="J478" s="110"/>
      <c r="K478" s="132"/>
    </row>
    <row r="479" spans="2:11">
      <c r="B479" s="125"/>
      <c r="C479" s="132"/>
      <c r="D479" s="132"/>
      <c r="E479" s="132"/>
      <c r="F479" s="132"/>
      <c r="G479" s="132"/>
      <c r="H479" s="132"/>
      <c r="I479" s="110"/>
      <c r="J479" s="110"/>
      <c r="K479" s="132"/>
    </row>
    <row r="480" spans="2:11">
      <c r="B480" s="125"/>
      <c r="C480" s="132"/>
      <c r="D480" s="132"/>
      <c r="E480" s="132"/>
      <c r="F480" s="132"/>
      <c r="G480" s="132"/>
      <c r="H480" s="132"/>
      <c r="I480" s="110"/>
      <c r="J480" s="110"/>
      <c r="K480" s="132"/>
    </row>
    <row r="481" spans="2:11">
      <c r="B481" s="125"/>
      <c r="C481" s="132"/>
      <c r="D481" s="132"/>
      <c r="E481" s="132"/>
      <c r="F481" s="132"/>
      <c r="G481" s="132"/>
      <c r="H481" s="132"/>
      <c r="I481" s="110"/>
      <c r="J481" s="110"/>
      <c r="K481" s="132"/>
    </row>
    <row r="482" spans="2:11">
      <c r="B482" s="125"/>
      <c r="C482" s="132"/>
      <c r="D482" s="132"/>
      <c r="E482" s="132"/>
      <c r="F482" s="132"/>
      <c r="G482" s="132"/>
      <c r="H482" s="132"/>
      <c r="I482" s="110"/>
      <c r="J482" s="110"/>
      <c r="K482" s="132"/>
    </row>
    <row r="483" spans="2:11">
      <c r="B483" s="125"/>
      <c r="C483" s="132"/>
      <c r="D483" s="132"/>
      <c r="E483" s="132"/>
      <c r="F483" s="132"/>
      <c r="G483" s="132"/>
      <c r="H483" s="132"/>
      <c r="I483" s="110"/>
      <c r="J483" s="110"/>
      <c r="K483" s="132"/>
    </row>
    <row r="484" spans="2:11">
      <c r="B484" s="125"/>
      <c r="C484" s="132"/>
      <c r="D484" s="132"/>
      <c r="E484" s="132"/>
      <c r="F484" s="132"/>
      <c r="G484" s="132"/>
      <c r="H484" s="132"/>
      <c r="I484" s="110"/>
      <c r="J484" s="110"/>
      <c r="K484" s="132"/>
    </row>
    <row r="485" spans="2:11">
      <c r="B485" s="125"/>
      <c r="C485" s="132"/>
      <c r="D485" s="132"/>
      <c r="E485" s="132"/>
      <c r="F485" s="132"/>
      <c r="G485" s="132"/>
      <c r="H485" s="132"/>
      <c r="I485" s="110"/>
      <c r="J485" s="110"/>
      <c r="K485" s="132"/>
    </row>
    <row r="486" spans="2:11">
      <c r="B486" s="125"/>
      <c r="C486" s="132"/>
      <c r="D486" s="132"/>
      <c r="E486" s="132"/>
      <c r="F486" s="132"/>
      <c r="G486" s="132"/>
      <c r="H486" s="132"/>
      <c r="I486" s="110"/>
      <c r="J486" s="110"/>
      <c r="K486" s="132"/>
    </row>
    <row r="487" spans="2:11">
      <c r="B487" s="125"/>
      <c r="C487" s="132"/>
      <c r="D487" s="132"/>
      <c r="E487" s="132"/>
      <c r="F487" s="132"/>
      <c r="G487" s="132"/>
      <c r="H487" s="132"/>
      <c r="I487" s="110"/>
      <c r="J487" s="110"/>
      <c r="K487" s="132"/>
    </row>
    <row r="488" spans="2:11">
      <c r="B488" s="125"/>
      <c r="C488" s="132"/>
      <c r="D488" s="132"/>
      <c r="E488" s="132"/>
      <c r="F488" s="132"/>
      <c r="G488" s="132"/>
      <c r="H488" s="132"/>
      <c r="I488" s="110"/>
      <c r="J488" s="110"/>
      <c r="K488" s="132"/>
    </row>
    <row r="489" spans="2:11">
      <c r="B489" s="125"/>
      <c r="C489" s="132"/>
      <c r="D489" s="132"/>
      <c r="E489" s="132"/>
      <c r="F489" s="132"/>
      <c r="G489" s="132"/>
      <c r="H489" s="132"/>
      <c r="I489" s="110"/>
      <c r="J489" s="110"/>
      <c r="K489" s="132"/>
    </row>
    <row r="490" spans="2:11">
      <c r="B490" s="125"/>
      <c r="C490" s="132"/>
      <c r="D490" s="132"/>
      <c r="E490" s="132"/>
      <c r="F490" s="132"/>
      <c r="G490" s="132"/>
      <c r="H490" s="132"/>
      <c r="I490" s="110"/>
      <c r="J490" s="110"/>
      <c r="K490" s="132"/>
    </row>
    <row r="491" spans="2:11">
      <c r="B491" s="125"/>
      <c r="C491" s="132"/>
      <c r="D491" s="132"/>
      <c r="E491" s="132"/>
      <c r="F491" s="132"/>
      <c r="G491" s="132"/>
      <c r="H491" s="132"/>
      <c r="I491" s="110"/>
      <c r="J491" s="110"/>
      <c r="K491" s="132"/>
    </row>
    <row r="492" spans="2:11">
      <c r="B492" s="125"/>
      <c r="C492" s="132"/>
      <c r="D492" s="132"/>
      <c r="E492" s="132"/>
      <c r="F492" s="132"/>
      <c r="G492" s="132"/>
      <c r="H492" s="132"/>
      <c r="I492" s="110"/>
      <c r="J492" s="110"/>
      <c r="K492" s="132"/>
    </row>
    <row r="493" spans="2:11">
      <c r="B493" s="125"/>
      <c r="C493" s="132"/>
      <c r="D493" s="132"/>
      <c r="E493" s="132"/>
      <c r="F493" s="132"/>
      <c r="G493" s="132"/>
      <c r="H493" s="132"/>
      <c r="I493" s="110"/>
      <c r="J493" s="110"/>
      <c r="K493" s="132"/>
    </row>
    <row r="494" spans="2:11">
      <c r="B494" s="125"/>
      <c r="C494" s="132"/>
      <c r="D494" s="132"/>
      <c r="E494" s="132"/>
      <c r="F494" s="132"/>
      <c r="G494" s="132"/>
      <c r="H494" s="132"/>
      <c r="I494" s="110"/>
      <c r="J494" s="110"/>
      <c r="K494" s="132"/>
    </row>
    <row r="495" spans="2:11">
      <c r="B495" s="125"/>
      <c r="C495" s="132"/>
      <c r="D495" s="132"/>
      <c r="E495" s="132"/>
      <c r="F495" s="132"/>
      <c r="G495" s="132"/>
      <c r="H495" s="132"/>
      <c r="I495" s="110"/>
      <c r="J495" s="110"/>
      <c r="K495" s="132"/>
    </row>
    <row r="496" spans="2:11">
      <c r="B496" s="125"/>
      <c r="C496" s="132"/>
      <c r="D496" s="132"/>
      <c r="E496" s="132"/>
      <c r="F496" s="132"/>
      <c r="G496" s="132"/>
      <c r="H496" s="132"/>
      <c r="I496" s="110"/>
      <c r="J496" s="110"/>
      <c r="K496" s="132"/>
    </row>
    <row r="497" spans="2:11">
      <c r="B497" s="125"/>
      <c r="C497" s="132"/>
      <c r="D497" s="132"/>
      <c r="E497" s="132"/>
      <c r="F497" s="132"/>
      <c r="G497" s="132"/>
      <c r="H497" s="132"/>
      <c r="I497" s="110"/>
      <c r="J497" s="110"/>
      <c r="K497" s="132"/>
    </row>
    <row r="498" spans="2:11">
      <c r="B498" s="125"/>
      <c r="C498" s="132"/>
      <c r="D498" s="132"/>
      <c r="E498" s="132"/>
      <c r="F498" s="132"/>
      <c r="G498" s="132"/>
      <c r="H498" s="132"/>
      <c r="I498" s="110"/>
      <c r="J498" s="110"/>
      <c r="K498" s="132"/>
    </row>
    <row r="499" spans="2:11">
      <c r="B499" s="125"/>
      <c r="C499" s="132"/>
      <c r="D499" s="132"/>
      <c r="E499" s="132"/>
      <c r="F499" s="132"/>
      <c r="G499" s="132"/>
      <c r="H499" s="132"/>
      <c r="I499" s="110"/>
      <c r="J499" s="110"/>
      <c r="K499" s="132"/>
    </row>
    <row r="500" spans="2:11">
      <c r="B500" s="125"/>
      <c r="C500" s="132"/>
      <c r="D500" s="132"/>
      <c r="E500" s="132"/>
      <c r="F500" s="132"/>
      <c r="G500" s="132"/>
      <c r="H500" s="132"/>
      <c r="I500" s="110"/>
      <c r="J500" s="110"/>
      <c r="K500" s="132"/>
    </row>
    <row r="501" spans="2:11">
      <c r="B501" s="125"/>
      <c r="C501" s="132"/>
      <c r="D501" s="132"/>
      <c r="E501" s="132"/>
      <c r="F501" s="132"/>
      <c r="G501" s="132"/>
      <c r="H501" s="132"/>
      <c r="I501" s="110"/>
      <c r="J501" s="110"/>
      <c r="K501" s="132"/>
    </row>
    <row r="502" spans="2:11">
      <c r="B502" s="125"/>
      <c r="C502" s="132"/>
      <c r="D502" s="132"/>
      <c r="E502" s="132"/>
      <c r="F502" s="132"/>
      <c r="G502" s="132"/>
      <c r="H502" s="132"/>
      <c r="I502" s="110"/>
      <c r="J502" s="110"/>
      <c r="K502" s="132"/>
    </row>
    <row r="503" spans="2:11">
      <c r="B503" s="125"/>
      <c r="C503" s="132"/>
      <c r="D503" s="132"/>
      <c r="E503" s="132"/>
      <c r="F503" s="132"/>
      <c r="G503" s="132"/>
      <c r="H503" s="132"/>
      <c r="I503" s="110"/>
      <c r="J503" s="110"/>
      <c r="K503" s="132"/>
    </row>
    <row r="504" spans="2:11">
      <c r="B504" s="125"/>
      <c r="C504" s="132"/>
      <c r="D504" s="132"/>
      <c r="E504" s="132"/>
      <c r="F504" s="132"/>
      <c r="G504" s="132"/>
      <c r="H504" s="132"/>
      <c r="I504" s="110"/>
      <c r="J504" s="110"/>
      <c r="K504" s="132"/>
    </row>
    <row r="505" spans="2:11">
      <c r="B505" s="125"/>
      <c r="C505" s="132"/>
      <c r="D505" s="132"/>
      <c r="E505" s="132"/>
      <c r="F505" s="132"/>
      <c r="G505" s="132"/>
      <c r="H505" s="132"/>
      <c r="I505" s="110"/>
      <c r="J505" s="110"/>
      <c r="K505" s="132"/>
    </row>
    <row r="506" spans="2:11">
      <c r="B506" s="125"/>
      <c r="C506" s="132"/>
      <c r="D506" s="132"/>
      <c r="E506" s="132"/>
      <c r="F506" s="132"/>
      <c r="G506" s="132"/>
      <c r="H506" s="132"/>
      <c r="I506" s="110"/>
      <c r="J506" s="110"/>
      <c r="K506" s="132"/>
    </row>
    <row r="507" spans="2:11">
      <c r="B507" s="125"/>
      <c r="C507" s="132"/>
      <c r="D507" s="132"/>
      <c r="E507" s="132"/>
      <c r="F507" s="132"/>
      <c r="G507" s="132"/>
      <c r="H507" s="132"/>
      <c r="I507" s="110"/>
      <c r="J507" s="110"/>
      <c r="K507" s="132"/>
    </row>
    <row r="508" spans="2:11">
      <c r="B508" s="125"/>
      <c r="C508" s="132"/>
      <c r="D508" s="132"/>
      <c r="E508" s="132"/>
      <c r="F508" s="132"/>
      <c r="G508" s="132"/>
      <c r="H508" s="132"/>
      <c r="I508" s="110"/>
      <c r="J508" s="110"/>
      <c r="K508" s="132"/>
    </row>
    <row r="509" spans="2:11">
      <c r="B509" s="125"/>
      <c r="C509" s="132"/>
      <c r="D509" s="132"/>
      <c r="E509" s="132"/>
      <c r="F509" s="132"/>
      <c r="G509" s="132"/>
      <c r="H509" s="132"/>
      <c r="I509" s="110"/>
      <c r="J509" s="110"/>
      <c r="K509" s="132"/>
    </row>
    <row r="510" spans="2:11">
      <c r="B510" s="125"/>
      <c r="C510" s="132"/>
      <c r="D510" s="132"/>
      <c r="E510" s="132"/>
      <c r="F510" s="132"/>
      <c r="G510" s="132"/>
      <c r="H510" s="132"/>
      <c r="I510" s="110"/>
      <c r="J510" s="110"/>
      <c r="K510" s="132"/>
    </row>
    <row r="511" spans="2:11">
      <c r="B511" s="125"/>
      <c r="C511" s="132"/>
      <c r="D511" s="132"/>
      <c r="E511" s="132"/>
      <c r="F511" s="132"/>
      <c r="G511" s="132"/>
      <c r="H511" s="132"/>
      <c r="I511" s="110"/>
      <c r="J511" s="110"/>
      <c r="K511" s="132"/>
    </row>
    <row r="512" spans="2:11">
      <c r="B512" s="125"/>
      <c r="C512" s="132"/>
      <c r="D512" s="132"/>
      <c r="E512" s="132"/>
      <c r="F512" s="132"/>
      <c r="G512" s="132"/>
      <c r="H512" s="132"/>
      <c r="I512" s="110"/>
      <c r="J512" s="110"/>
      <c r="K512" s="132"/>
    </row>
    <row r="513" spans="2:11">
      <c r="B513" s="125"/>
      <c r="C513" s="132"/>
      <c r="D513" s="132"/>
      <c r="E513" s="132"/>
      <c r="F513" s="132"/>
      <c r="G513" s="132"/>
      <c r="H513" s="132"/>
      <c r="I513" s="110"/>
      <c r="J513" s="110"/>
      <c r="K513" s="132"/>
    </row>
    <row r="514" spans="2:11">
      <c r="B514" s="125"/>
      <c r="C514" s="132"/>
      <c r="D514" s="132"/>
      <c r="E514" s="132"/>
      <c r="F514" s="132"/>
      <c r="G514" s="132"/>
      <c r="H514" s="132"/>
      <c r="I514" s="110"/>
      <c r="J514" s="110"/>
      <c r="K514" s="132"/>
    </row>
    <row r="515" spans="2:11">
      <c r="B515" s="125"/>
      <c r="C515" s="132"/>
      <c r="D515" s="132"/>
      <c r="E515" s="132"/>
      <c r="F515" s="132"/>
      <c r="G515" s="132"/>
      <c r="H515" s="132"/>
      <c r="I515" s="110"/>
      <c r="J515" s="110"/>
      <c r="K515" s="132"/>
    </row>
    <row r="516" spans="2:11">
      <c r="B516" s="125"/>
      <c r="C516" s="132"/>
      <c r="D516" s="132"/>
      <c r="E516" s="132"/>
      <c r="F516" s="132"/>
      <c r="G516" s="132"/>
      <c r="H516" s="132"/>
      <c r="I516" s="110"/>
      <c r="J516" s="110"/>
      <c r="K516" s="132"/>
    </row>
    <row r="517" spans="2:11">
      <c r="B517" s="125"/>
      <c r="C517" s="132"/>
      <c r="D517" s="132"/>
      <c r="E517" s="132"/>
      <c r="F517" s="132"/>
      <c r="G517" s="132"/>
      <c r="H517" s="132"/>
      <c r="I517" s="110"/>
      <c r="J517" s="110"/>
      <c r="K517" s="132"/>
    </row>
    <row r="518" spans="2:11">
      <c r="B518" s="125"/>
      <c r="C518" s="132"/>
      <c r="D518" s="132"/>
      <c r="E518" s="132"/>
      <c r="F518" s="132"/>
      <c r="G518" s="132"/>
      <c r="H518" s="132"/>
      <c r="I518" s="110"/>
      <c r="J518" s="110"/>
      <c r="K518" s="132"/>
    </row>
    <row r="519" spans="2:11">
      <c r="B519" s="125"/>
      <c r="C519" s="132"/>
      <c r="D519" s="132"/>
      <c r="E519" s="132"/>
      <c r="F519" s="132"/>
      <c r="G519" s="132"/>
      <c r="H519" s="132"/>
      <c r="I519" s="110"/>
      <c r="J519" s="110"/>
      <c r="K519" s="132"/>
    </row>
    <row r="520" spans="2:11">
      <c r="B520" s="125"/>
      <c r="C520" s="132"/>
      <c r="D520" s="132"/>
      <c r="E520" s="132"/>
      <c r="F520" s="132"/>
      <c r="G520" s="132"/>
      <c r="H520" s="132"/>
      <c r="I520" s="110"/>
      <c r="J520" s="110"/>
      <c r="K520" s="132"/>
    </row>
    <row r="521" spans="2:11">
      <c r="B521" s="125"/>
      <c r="C521" s="132"/>
      <c r="D521" s="132"/>
      <c r="E521" s="132"/>
      <c r="F521" s="132"/>
      <c r="G521" s="132"/>
      <c r="H521" s="132"/>
      <c r="I521" s="110"/>
      <c r="J521" s="110"/>
      <c r="K521" s="132"/>
    </row>
    <row r="522" spans="2:11">
      <c r="B522" s="125"/>
      <c r="C522" s="132"/>
      <c r="D522" s="132"/>
      <c r="E522" s="132"/>
      <c r="F522" s="132"/>
      <c r="G522" s="132"/>
      <c r="H522" s="132"/>
      <c r="I522" s="110"/>
      <c r="J522" s="110"/>
      <c r="K522" s="132"/>
    </row>
    <row r="523" spans="2:11">
      <c r="B523" s="125"/>
      <c r="C523" s="132"/>
      <c r="D523" s="132"/>
      <c r="E523" s="132"/>
      <c r="F523" s="132"/>
      <c r="G523" s="132"/>
      <c r="H523" s="132"/>
      <c r="I523" s="110"/>
      <c r="J523" s="110"/>
      <c r="K523" s="132"/>
    </row>
    <row r="524" spans="2:11">
      <c r="B524" s="125"/>
      <c r="C524" s="132"/>
      <c r="D524" s="132"/>
      <c r="E524" s="132"/>
      <c r="F524" s="132"/>
      <c r="G524" s="132"/>
      <c r="H524" s="132"/>
      <c r="I524" s="110"/>
      <c r="J524" s="110"/>
      <c r="K524" s="132"/>
    </row>
    <row r="525" spans="2:11">
      <c r="B525" s="125"/>
      <c r="C525" s="132"/>
      <c r="D525" s="132"/>
      <c r="E525" s="132"/>
      <c r="F525" s="132"/>
      <c r="G525" s="132"/>
      <c r="H525" s="132"/>
      <c r="I525" s="110"/>
      <c r="J525" s="110"/>
      <c r="K525" s="132"/>
    </row>
    <row r="526" spans="2:11">
      <c r="B526" s="125"/>
      <c r="C526" s="132"/>
      <c r="D526" s="132"/>
      <c r="E526" s="132"/>
      <c r="F526" s="132"/>
      <c r="G526" s="132"/>
      <c r="H526" s="132"/>
      <c r="I526" s="110"/>
      <c r="J526" s="110"/>
      <c r="K526" s="132"/>
    </row>
    <row r="527" spans="2:11">
      <c r="B527" s="125"/>
      <c r="C527" s="132"/>
      <c r="D527" s="132"/>
      <c r="E527" s="132"/>
      <c r="F527" s="132"/>
      <c r="G527" s="132"/>
      <c r="H527" s="132"/>
      <c r="I527" s="110"/>
      <c r="J527" s="110"/>
      <c r="K527" s="132"/>
    </row>
    <row r="528" spans="2:11">
      <c r="B528" s="125"/>
      <c r="C528" s="132"/>
      <c r="D528" s="132"/>
      <c r="E528" s="132"/>
      <c r="F528" s="132"/>
      <c r="G528" s="132"/>
      <c r="H528" s="132"/>
      <c r="I528" s="110"/>
      <c r="J528" s="110"/>
      <c r="K528" s="132"/>
    </row>
    <row r="529" spans="2:11">
      <c r="B529" s="125"/>
      <c r="C529" s="132"/>
      <c r="D529" s="132"/>
      <c r="E529" s="132"/>
      <c r="F529" s="132"/>
      <c r="G529" s="132"/>
      <c r="H529" s="132"/>
      <c r="I529" s="110"/>
      <c r="J529" s="110"/>
      <c r="K529" s="132"/>
    </row>
    <row r="530" spans="2:11">
      <c r="B530" s="125"/>
      <c r="C530" s="132"/>
      <c r="D530" s="132"/>
      <c r="E530" s="132"/>
      <c r="F530" s="132"/>
      <c r="G530" s="132"/>
      <c r="H530" s="132"/>
      <c r="I530" s="110"/>
      <c r="J530" s="110"/>
      <c r="K530" s="132"/>
    </row>
    <row r="531" spans="2:11">
      <c r="B531" s="125"/>
      <c r="C531" s="132"/>
      <c r="D531" s="132"/>
      <c r="E531" s="132"/>
      <c r="F531" s="132"/>
      <c r="G531" s="132"/>
      <c r="H531" s="132"/>
      <c r="I531" s="110"/>
      <c r="J531" s="110"/>
      <c r="K531" s="132"/>
    </row>
    <row r="532" spans="2:11">
      <c r="B532" s="125"/>
      <c r="C532" s="132"/>
      <c r="D532" s="132"/>
      <c r="E532" s="132"/>
      <c r="F532" s="132"/>
      <c r="G532" s="132"/>
      <c r="H532" s="132"/>
      <c r="I532" s="110"/>
      <c r="J532" s="110"/>
      <c r="K532" s="132"/>
    </row>
    <row r="533" spans="2:11">
      <c r="B533" s="125"/>
      <c r="C533" s="132"/>
      <c r="D533" s="132"/>
      <c r="E533" s="132"/>
      <c r="F533" s="132"/>
      <c r="G533" s="132"/>
      <c r="H533" s="132"/>
      <c r="I533" s="110"/>
      <c r="J533" s="110"/>
      <c r="K533" s="132"/>
    </row>
    <row r="534" spans="2:11">
      <c r="B534" s="125"/>
      <c r="C534" s="132"/>
      <c r="D534" s="132"/>
      <c r="E534" s="132"/>
      <c r="F534" s="132"/>
      <c r="G534" s="132"/>
      <c r="H534" s="132"/>
      <c r="I534" s="110"/>
      <c r="J534" s="110"/>
      <c r="K534" s="132"/>
    </row>
    <row r="535" spans="2:11">
      <c r="B535" s="125"/>
      <c r="C535" s="132"/>
      <c r="D535" s="132"/>
      <c r="E535" s="132"/>
      <c r="F535" s="132"/>
      <c r="G535" s="132"/>
      <c r="H535" s="132"/>
      <c r="I535" s="110"/>
      <c r="J535" s="110"/>
      <c r="K535" s="132"/>
    </row>
    <row r="536" spans="2:11">
      <c r="B536" s="125"/>
      <c r="C536" s="132"/>
      <c r="D536" s="132"/>
      <c r="E536" s="132"/>
      <c r="F536" s="132"/>
      <c r="G536" s="132"/>
      <c r="H536" s="132"/>
      <c r="I536" s="110"/>
      <c r="J536" s="110"/>
      <c r="K536" s="132"/>
    </row>
    <row r="537" spans="2:11">
      <c r="B537" s="125"/>
      <c r="C537" s="132"/>
      <c r="D537" s="132"/>
      <c r="E537" s="132"/>
      <c r="F537" s="132"/>
      <c r="G537" s="132"/>
      <c r="H537" s="132"/>
      <c r="I537" s="110"/>
      <c r="J537" s="110"/>
      <c r="K537" s="132"/>
    </row>
    <row r="538" spans="2:11">
      <c r="B538" s="125"/>
      <c r="C538" s="132"/>
      <c r="D538" s="132"/>
      <c r="E538" s="132"/>
      <c r="F538" s="132"/>
      <c r="G538" s="132"/>
      <c r="H538" s="132"/>
      <c r="I538" s="110"/>
      <c r="J538" s="110"/>
      <c r="K538" s="132"/>
    </row>
    <row r="539" spans="2:11">
      <c r="B539" s="125"/>
      <c r="C539" s="132"/>
      <c r="D539" s="132"/>
      <c r="E539" s="132"/>
      <c r="F539" s="132"/>
      <c r="G539" s="132"/>
      <c r="H539" s="132"/>
      <c r="I539" s="110"/>
      <c r="J539" s="110"/>
      <c r="K539" s="132"/>
    </row>
    <row r="540" spans="2:11">
      <c r="B540" s="125"/>
      <c r="C540" s="132"/>
      <c r="D540" s="132"/>
      <c r="E540" s="132"/>
      <c r="F540" s="132"/>
      <c r="G540" s="132"/>
      <c r="H540" s="132"/>
      <c r="I540" s="110"/>
      <c r="J540" s="110"/>
      <c r="K540" s="132"/>
    </row>
    <row r="541" spans="2:11">
      <c r="B541" s="125"/>
      <c r="C541" s="132"/>
      <c r="D541" s="132"/>
      <c r="E541" s="132"/>
      <c r="F541" s="132"/>
      <c r="G541" s="132"/>
      <c r="H541" s="132"/>
      <c r="I541" s="110"/>
      <c r="J541" s="110"/>
      <c r="K541" s="132"/>
    </row>
    <row r="542" spans="2:11">
      <c r="B542" s="125"/>
      <c r="C542" s="132"/>
      <c r="D542" s="132"/>
      <c r="E542" s="132"/>
      <c r="F542" s="132"/>
      <c r="G542" s="132"/>
      <c r="H542" s="132"/>
      <c r="I542" s="110"/>
      <c r="J542" s="110"/>
      <c r="K542" s="132"/>
    </row>
    <row r="543" spans="2:11">
      <c r="B543" s="125"/>
      <c r="C543" s="132"/>
      <c r="D543" s="132"/>
      <c r="E543" s="132"/>
      <c r="F543" s="132"/>
      <c r="G543" s="132"/>
      <c r="H543" s="132"/>
      <c r="I543" s="110"/>
      <c r="J543" s="110"/>
      <c r="K543" s="132"/>
    </row>
    <row r="544" spans="2:11">
      <c r="B544" s="125"/>
      <c r="C544" s="132"/>
      <c r="D544" s="132"/>
      <c r="E544" s="132"/>
      <c r="F544" s="132"/>
      <c r="G544" s="132"/>
      <c r="H544" s="132"/>
      <c r="I544" s="110"/>
      <c r="J544" s="110"/>
      <c r="K544" s="132"/>
    </row>
    <row r="545" spans="2:11">
      <c r="B545" s="125"/>
      <c r="C545" s="132"/>
      <c r="D545" s="132"/>
      <c r="E545" s="132"/>
      <c r="F545" s="132"/>
      <c r="G545" s="132"/>
      <c r="H545" s="132"/>
      <c r="I545" s="110"/>
      <c r="J545" s="110"/>
      <c r="K545" s="132"/>
    </row>
    <row r="546" spans="2:11">
      <c r="B546" s="125"/>
      <c r="C546" s="132"/>
      <c r="D546" s="132"/>
      <c r="E546" s="132"/>
      <c r="F546" s="132"/>
      <c r="G546" s="132"/>
      <c r="H546" s="132"/>
      <c r="I546" s="110"/>
      <c r="J546" s="110"/>
      <c r="K546" s="132"/>
    </row>
    <row r="547" spans="2:11">
      <c r="B547" s="125"/>
      <c r="C547" s="132"/>
      <c r="D547" s="132"/>
      <c r="E547" s="132"/>
      <c r="F547" s="132"/>
      <c r="G547" s="132"/>
      <c r="H547" s="132"/>
      <c r="I547" s="110"/>
      <c r="J547" s="110"/>
      <c r="K547" s="132"/>
    </row>
    <row r="548" spans="2:11">
      <c r="B548" s="125"/>
      <c r="C548" s="132"/>
      <c r="D548" s="132"/>
      <c r="E548" s="132"/>
      <c r="F548" s="132"/>
      <c r="G548" s="132"/>
      <c r="H548" s="132"/>
      <c r="I548" s="110"/>
      <c r="J548" s="110"/>
      <c r="K548" s="132"/>
    </row>
    <row r="549" spans="2:11">
      <c r="B549" s="125"/>
      <c r="C549" s="132"/>
      <c r="D549" s="132"/>
      <c r="E549" s="132"/>
      <c r="F549" s="132"/>
      <c r="G549" s="132"/>
      <c r="H549" s="132"/>
      <c r="I549" s="110"/>
      <c r="J549" s="110"/>
      <c r="K549" s="132"/>
    </row>
    <row r="550" spans="2:11">
      <c r="B550" s="125"/>
      <c r="C550" s="132"/>
      <c r="D550" s="132"/>
      <c r="E550" s="132"/>
      <c r="F550" s="132"/>
      <c r="G550" s="132"/>
      <c r="H550" s="132"/>
      <c r="I550" s="110"/>
      <c r="J550" s="110"/>
      <c r="K550" s="132"/>
    </row>
    <row r="551" spans="2:11">
      <c r="B551" s="125"/>
      <c r="C551" s="132"/>
      <c r="D551" s="132"/>
      <c r="E551" s="132"/>
      <c r="F551" s="132"/>
      <c r="G551" s="132"/>
      <c r="H551" s="132"/>
      <c r="I551" s="110"/>
      <c r="J551" s="110"/>
      <c r="K551" s="132"/>
    </row>
    <row r="552" spans="2:11">
      <c r="B552" s="125"/>
      <c r="C552" s="132"/>
      <c r="D552" s="132"/>
      <c r="E552" s="132"/>
      <c r="F552" s="132"/>
      <c r="G552" s="132"/>
      <c r="H552" s="132"/>
      <c r="I552" s="110"/>
      <c r="J552" s="110"/>
      <c r="K552" s="132"/>
    </row>
    <row r="553" spans="2:11">
      <c r="B553" s="125"/>
      <c r="C553" s="132"/>
      <c r="D553" s="132"/>
      <c r="E553" s="132"/>
      <c r="F553" s="132"/>
      <c r="G553" s="132"/>
      <c r="H553" s="132"/>
      <c r="I553" s="110"/>
      <c r="J553" s="110"/>
      <c r="K553" s="132"/>
    </row>
    <row r="554" spans="2:11">
      <c r="B554" s="125"/>
      <c r="C554" s="132"/>
      <c r="D554" s="132"/>
      <c r="E554" s="132"/>
      <c r="F554" s="132"/>
      <c r="G554" s="132"/>
      <c r="H554" s="132"/>
      <c r="I554" s="110"/>
      <c r="J554" s="110"/>
      <c r="K554" s="132"/>
    </row>
    <row r="555" spans="2:11">
      <c r="B555" s="125"/>
      <c r="C555" s="132"/>
      <c r="D555" s="132"/>
      <c r="E555" s="132"/>
      <c r="F555" s="132"/>
      <c r="G555" s="132"/>
      <c r="H555" s="132"/>
      <c r="I555" s="110"/>
      <c r="J555" s="110"/>
      <c r="K555" s="132"/>
    </row>
    <row r="556" spans="2:11">
      <c r="B556" s="125"/>
      <c r="C556" s="132"/>
      <c r="D556" s="132"/>
      <c r="E556" s="132"/>
      <c r="F556" s="132"/>
      <c r="G556" s="132"/>
      <c r="H556" s="132"/>
      <c r="I556" s="110"/>
      <c r="J556" s="110"/>
      <c r="K556" s="132"/>
    </row>
    <row r="557" spans="2:11">
      <c r="B557" s="125"/>
      <c r="C557" s="132"/>
      <c r="D557" s="132"/>
      <c r="E557" s="132"/>
      <c r="F557" s="132"/>
      <c r="G557" s="132"/>
      <c r="H557" s="132"/>
      <c r="I557" s="110"/>
      <c r="J557" s="110"/>
      <c r="K557" s="132"/>
    </row>
    <row r="558" spans="2:11">
      <c r="B558" s="125"/>
      <c r="C558" s="132"/>
      <c r="D558" s="132"/>
      <c r="E558" s="132"/>
      <c r="F558" s="132"/>
      <c r="G558" s="132"/>
      <c r="H558" s="132"/>
      <c r="I558" s="110"/>
      <c r="J558" s="110"/>
      <c r="K558" s="132"/>
    </row>
    <row r="559" spans="2:11">
      <c r="B559" s="125"/>
      <c r="C559" s="132"/>
      <c r="D559" s="132"/>
      <c r="E559" s="132"/>
      <c r="F559" s="132"/>
      <c r="G559" s="132"/>
      <c r="H559" s="132"/>
      <c r="I559" s="110"/>
      <c r="J559" s="110"/>
      <c r="K559" s="132"/>
    </row>
    <row r="560" spans="2:11">
      <c r="B560" s="125"/>
      <c r="C560" s="132"/>
      <c r="D560" s="132"/>
      <c r="E560" s="132"/>
      <c r="F560" s="132"/>
      <c r="G560" s="132"/>
      <c r="H560" s="132"/>
      <c r="I560" s="110"/>
      <c r="J560" s="110"/>
      <c r="K560" s="132"/>
    </row>
    <row r="561" spans="2:11">
      <c r="B561" s="125"/>
      <c r="C561" s="132"/>
      <c r="D561" s="132"/>
      <c r="E561" s="132"/>
      <c r="F561" s="132"/>
      <c r="G561" s="132"/>
      <c r="H561" s="132"/>
      <c r="I561" s="110"/>
      <c r="J561" s="110"/>
      <c r="K561" s="132"/>
    </row>
    <row r="562" spans="2:11">
      <c r="B562" s="125"/>
      <c r="C562" s="132"/>
      <c r="D562" s="132"/>
      <c r="E562" s="132"/>
      <c r="F562" s="132"/>
      <c r="G562" s="132"/>
      <c r="H562" s="132"/>
      <c r="I562" s="110"/>
      <c r="J562" s="110"/>
      <c r="K562" s="132"/>
    </row>
    <row r="563" spans="2:11">
      <c r="B563" s="125"/>
      <c r="C563" s="132"/>
      <c r="D563" s="132"/>
      <c r="E563" s="132"/>
      <c r="F563" s="132"/>
      <c r="G563" s="132"/>
      <c r="H563" s="132"/>
      <c r="I563" s="110"/>
      <c r="J563" s="110"/>
      <c r="K563" s="132"/>
    </row>
    <row r="564" spans="2:11">
      <c r="B564" s="125"/>
      <c r="C564" s="132"/>
      <c r="D564" s="132"/>
      <c r="E564" s="132"/>
      <c r="F564" s="132"/>
      <c r="G564" s="132"/>
      <c r="H564" s="132"/>
      <c r="I564" s="110"/>
      <c r="J564" s="110"/>
      <c r="K564" s="132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141</v>
      </c>
      <c r="C1" s="67" t="s" vm="1">
        <v>222</v>
      </c>
    </row>
    <row r="2" spans="2:35">
      <c r="B2" s="46" t="s">
        <v>140</v>
      </c>
      <c r="C2" s="67" t="s">
        <v>223</v>
      </c>
    </row>
    <row r="3" spans="2:35">
      <c r="B3" s="46" t="s">
        <v>142</v>
      </c>
      <c r="C3" s="67" t="s">
        <v>224</v>
      </c>
      <c r="E3" s="2"/>
    </row>
    <row r="4" spans="2:35">
      <c r="B4" s="46" t="s">
        <v>143</v>
      </c>
      <c r="C4" s="67">
        <v>9455</v>
      </c>
    </row>
    <row r="6" spans="2:35" ht="26.25" customHeight="1">
      <c r="B6" s="136" t="s">
        <v>169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2:35" ht="26.25" customHeight="1">
      <c r="B7" s="136" t="s">
        <v>92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</row>
    <row r="8" spans="2:35" s="3" customFormat="1" ht="47.25">
      <c r="B8" s="21" t="s">
        <v>111</v>
      </c>
      <c r="C8" s="29" t="s">
        <v>44</v>
      </c>
      <c r="D8" s="12" t="s">
        <v>50</v>
      </c>
      <c r="E8" s="29" t="s">
        <v>14</v>
      </c>
      <c r="F8" s="29" t="s">
        <v>66</v>
      </c>
      <c r="G8" s="29" t="s">
        <v>99</v>
      </c>
      <c r="H8" s="29" t="s">
        <v>17</v>
      </c>
      <c r="I8" s="29" t="s">
        <v>98</v>
      </c>
      <c r="J8" s="29" t="s">
        <v>16</v>
      </c>
      <c r="K8" s="29" t="s">
        <v>18</v>
      </c>
      <c r="L8" s="29" t="s">
        <v>197</v>
      </c>
      <c r="M8" s="29" t="s">
        <v>196</v>
      </c>
      <c r="N8" s="29" t="s">
        <v>61</v>
      </c>
      <c r="O8" s="29" t="s">
        <v>58</v>
      </c>
      <c r="P8" s="29" t="s">
        <v>144</v>
      </c>
      <c r="Q8" s="30" t="s">
        <v>146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204</v>
      </c>
      <c r="M9" s="31"/>
      <c r="N9" s="31" t="s">
        <v>200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108</v>
      </c>
    </row>
    <row r="11" spans="2:35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AI11" s="1"/>
    </row>
    <row r="12" spans="2:35" ht="21.75" customHeight="1">
      <c r="B12" s="126" t="s">
        <v>213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26" t="s">
        <v>107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26" t="s">
        <v>195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26" t="s">
        <v>203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25"/>
      <c r="C111" s="125"/>
      <c r="D111" s="125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</row>
    <row r="112" spans="2:17">
      <c r="B112" s="125"/>
      <c r="C112" s="125"/>
      <c r="D112" s="125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</row>
    <row r="113" spans="2:17">
      <c r="B113" s="125"/>
      <c r="C113" s="125"/>
      <c r="D113" s="125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</row>
    <row r="114" spans="2:17">
      <c r="B114" s="125"/>
      <c r="C114" s="125"/>
      <c r="D114" s="125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</row>
    <row r="115" spans="2:17">
      <c r="B115" s="125"/>
      <c r="C115" s="125"/>
      <c r="D115" s="125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</row>
    <row r="116" spans="2:17">
      <c r="B116" s="125"/>
      <c r="C116" s="125"/>
      <c r="D116" s="125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</row>
    <row r="117" spans="2:17">
      <c r="B117" s="125"/>
      <c r="C117" s="125"/>
      <c r="D117" s="125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</row>
    <row r="118" spans="2:17">
      <c r="B118" s="125"/>
      <c r="C118" s="125"/>
      <c r="D118" s="125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</row>
    <row r="119" spans="2:17">
      <c r="B119" s="125"/>
      <c r="C119" s="125"/>
      <c r="D119" s="125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</row>
    <row r="120" spans="2:17">
      <c r="B120" s="125"/>
      <c r="C120" s="125"/>
      <c r="D120" s="125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</row>
    <row r="121" spans="2:17">
      <c r="B121" s="125"/>
      <c r="C121" s="125"/>
      <c r="D121" s="125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</row>
    <row r="122" spans="2:17">
      <c r="B122" s="125"/>
      <c r="C122" s="125"/>
      <c r="D122" s="125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</row>
    <row r="123" spans="2:17">
      <c r="B123" s="125"/>
      <c r="C123" s="125"/>
      <c r="D123" s="125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</row>
    <row r="124" spans="2:17">
      <c r="B124" s="125"/>
      <c r="C124" s="125"/>
      <c r="D124" s="125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</row>
    <row r="125" spans="2:17">
      <c r="B125" s="125"/>
      <c r="C125" s="125"/>
      <c r="D125" s="125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</row>
    <row r="126" spans="2:17">
      <c r="B126" s="125"/>
      <c r="C126" s="125"/>
      <c r="D126" s="125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</row>
    <row r="127" spans="2:17">
      <c r="B127" s="125"/>
      <c r="C127" s="125"/>
      <c r="D127" s="125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</row>
    <row r="128" spans="2:17">
      <c r="B128" s="125"/>
      <c r="C128" s="125"/>
      <c r="D128" s="125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</row>
    <row r="129" spans="2:17">
      <c r="B129" s="125"/>
      <c r="C129" s="125"/>
      <c r="D129" s="125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</row>
    <row r="130" spans="2:17">
      <c r="B130" s="125"/>
      <c r="C130" s="125"/>
      <c r="D130" s="125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</row>
    <row r="131" spans="2:17">
      <c r="B131" s="125"/>
      <c r="C131" s="125"/>
      <c r="D131" s="125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</row>
    <row r="132" spans="2:17">
      <c r="B132" s="125"/>
      <c r="C132" s="125"/>
      <c r="D132" s="125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</row>
    <row r="133" spans="2:17">
      <c r="B133" s="125"/>
      <c r="C133" s="125"/>
      <c r="D133" s="125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</row>
    <row r="134" spans="2:17">
      <c r="B134" s="125"/>
      <c r="C134" s="125"/>
      <c r="D134" s="125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</row>
    <row r="135" spans="2:17">
      <c r="B135" s="125"/>
      <c r="C135" s="125"/>
      <c r="D135" s="125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</row>
    <row r="136" spans="2:17">
      <c r="B136" s="125"/>
      <c r="C136" s="125"/>
      <c r="D136" s="125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</row>
    <row r="137" spans="2:17">
      <c r="B137" s="125"/>
      <c r="C137" s="125"/>
      <c r="D137" s="125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</row>
    <row r="138" spans="2:17">
      <c r="B138" s="125"/>
      <c r="C138" s="125"/>
      <c r="D138" s="125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</row>
    <row r="139" spans="2:17">
      <c r="B139" s="125"/>
      <c r="C139" s="125"/>
      <c r="D139" s="125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</row>
    <row r="140" spans="2:17">
      <c r="B140" s="125"/>
      <c r="C140" s="125"/>
      <c r="D140" s="125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</row>
    <row r="141" spans="2:17">
      <c r="B141" s="125"/>
      <c r="C141" s="125"/>
      <c r="D141" s="125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</row>
    <row r="142" spans="2:17">
      <c r="B142" s="125"/>
      <c r="C142" s="125"/>
      <c r="D142" s="125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</row>
    <row r="143" spans="2:17">
      <c r="B143" s="125"/>
      <c r="C143" s="125"/>
      <c r="D143" s="125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</row>
    <row r="144" spans="2:17">
      <c r="B144" s="125"/>
      <c r="C144" s="125"/>
      <c r="D144" s="125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</row>
    <row r="145" spans="2:17">
      <c r="B145" s="125"/>
      <c r="C145" s="125"/>
      <c r="D145" s="125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</row>
    <row r="146" spans="2:17">
      <c r="B146" s="125"/>
      <c r="C146" s="125"/>
      <c r="D146" s="125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</row>
    <row r="147" spans="2:17">
      <c r="B147" s="125"/>
      <c r="C147" s="125"/>
      <c r="D147" s="125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</row>
    <row r="148" spans="2:17">
      <c r="B148" s="125"/>
      <c r="C148" s="125"/>
      <c r="D148" s="125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</row>
    <row r="149" spans="2:17">
      <c r="B149" s="125"/>
      <c r="C149" s="125"/>
      <c r="D149" s="125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</row>
    <row r="150" spans="2:17">
      <c r="B150" s="125"/>
      <c r="C150" s="125"/>
      <c r="D150" s="125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</row>
    <row r="151" spans="2:17">
      <c r="B151" s="125"/>
      <c r="C151" s="125"/>
      <c r="D151" s="125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</row>
    <row r="152" spans="2:17">
      <c r="B152" s="125"/>
      <c r="C152" s="125"/>
      <c r="D152" s="125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</row>
    <row r="153" spans="2:17">
      <c r="B153" s="125"/>
      <c r="C153" s="125"/>
      <c r="D153" s="125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</row>
    <row r="154" spans="2:17">
      <c r="B154" s="125"/>
      <c r="C154" s="125"/>
      <c r="D154" s="125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</row>
    <row r="155" spans="2:17">
      <c r="B155" s="125"/>
      <c r="C155" s="125"/>
      <c r="D155" s="125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</row>
    <row r="156" spans="2:17">
      <c r="B156" s="125"/>
      <c r="C156" s="125"/>
      <c r="D156" s="125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</row>
    <row r="157" spans="2:17">
      <c r="B157" s="125"/>
      <c r="C157" s="125"/>
      <c r="D157" s="125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</row>
    <row r="158" spans="2:17">
      <c r="B158" s="125"/>
      <c r="C158" s="125"/>
      <c r="D158" s="125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</row>
    <row r="159" spans="2:17">
      <c r="B159" s="125"/>
      <c r="C159" s="125"/>
      <c r="D159" s="125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</row>
    <row r="160" spans="2:17">
      <c r="B160" s="125"/>
      <c r="C160" s="125"/>
      <c r="D160" s="125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</row>
    <row r="161" spans="2:17">
      <c r="B161" s="125"/>
      <c r="C161" s="125"/>
      <c r="D161" s="125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</row>
    <row r="162" spans="2:17">
      <c r="B162" s="125"/>
      <c r="C162" s="125"/>
      <c r="D162" s="125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</row>
    <row r="163" spans="2:17">
      <c r="B163" s="125"/>
      <c r="C163" s="125"/>
      <c r="D163" s="125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</row>
    <row r="164" spans="2:17">
      <c r="B164" s="125"/>
      <c r="C164" s="125"/>
      <c r="D164" s="125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</row>
    <row r="165" spans="2:17">
      <c r="B165" s="125"/>
      <c r="C165" s="125"/>
      <c r="D165" s="125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</row>
    <row r="166" spans="2:17">
      <c r="B166" s="125"/>
      <c r="C166" s="125"/>
      <c r="D166" s="125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</row>
    <row r="167" spans="2:17">
      <c r="B167" s="125"/>
      <c r="C167" s="125"/>
      <c r="D167" s="125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</row>
    <row r="168" spans="2:17">
      <c r="B168" s="125"/>
      <c r="C168" s="125"/>
      <c r="D168" s="125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</row>
    <row r="169" spans="2:17">
      <c r="B169" s="125"/>
      <c r="C169" s="125"/>
      <c r="D169" s="125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</row>
    <row r="170" spans="2:17">
      <c r="B170" s="125"/>
      <c r="C170" s="125"/>
      <c r="D170" s="125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</row>
    <row r="171" spans="2:17">
      <c r="B171" s="125"/>
      <c r="C171" s="125"/>
      <c r="D171" s="125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</row>
    <row r="172" spans="2:17">
      <c r="B172" s="125"/>
      <c r="C172" s="125"/>
      <c r="D172" s="125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</row>
    <row r="173" spans="2:17">
      <c r="B173" s="125"/>
      <c r="C173" s="125"/>
      <c r="D173" s="125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</row>
    <row r="174" spans="2:17">
      <c r="B174" s="125"/>
      <c r="C174" s="125"/>
      <c r="D174" s="125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</row>
    <row r="175" spans="2:17">
      <c r="B175" s="125"/>
      <c r="C175" s="125"/>
      <c r="D175" s="125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</row>
    <row r="176" spans="2:17">
      <c r="B176" s="125"/>
      <c r="C176" s="125"/>
      <c r="D176" s="125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</row>
  </sheetData>
  <sheetProtection sheet="1" objects="1" scenarios="1"/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60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16">
      <c r="B1" s="46" t="s">
        <v>141</v>
      </c>
      <c r="C1" s="67" t="s" vm="1">
        <v>222</v>
      </c>
    </row>
    <row r="2" spans="2:16">
      <c r="B2" s="46" t="s">
        <v>140</v>
      </c>
      <c r="C2" s="67" t="s">
        <v>223</v>
      </c>
    </row>
    <row r="3" spans="2:16">
      <c r="B3" s="46" t="s">
        <v>142</v>
      </c>
      <c r="C3" s="67" t="s">
        <v>224</v>
      </c>
    </row>
    <row r="4" spans="2:16">
      <c r="B4" s="46" t="s">
        <v>143</v>
      </c>
      <c r="C4" s="67">
        <v>9455</v>
      </c>
    </row>
    <row r="6" spans="2:16" ht="26.25" customHeight="1">
      <c r="B6" s="136" t="s">
        <v>170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16" ht="26.25" customHeight="1">
      <c r="B7" s="136" t="s">
        <v>84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8"/>
    </row>
    <row r="8" spans="2:16" s="3" customFormat="1" ht="78.75">
      <c r="B8" s="21" t="s">
        <v>111</v>
      </c>
      <c r="C8" s="29" t="s">
        <v>44</v>
      </c>
      <c r="D8" s="29" t="s">
        <v>14</v>
      </c>
      <c r="E8" s="29" t="s">
        <v>66</v>
      </c>
      <c r="F8" s="29" t="s">
        <v>99</v>
      </c>
      <c r="G8" s="29" t="s">
        <v>17</v>
      </c>
      <c r="H8" s="29" t="s">
        <v>98</v>
      </c>
      <c r="I8" s="29" t="s">
        <v>16</v>
      </c>
      <c r="J8" s="29" t="s">
        <v>18</v>
      </c>
      <c r="K8" s="29" t="s">
        <v>197</v>
      </c>
      <c r="L8" s="29" t="s">
        <v>196</v>
      </c>
      <c r="M8" s="29" t="s">
        <v>106</v>
      </c>
      <c r="N8" s="29" t="s">
        <v>58</v>
      </c>
      <c r="O8" s="29" t="s">
        <v>144</v>
      </c>
      <c r="P8" s="30" t="s">
        <v>146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204</v>
      </c>
      <c r="L9" s="31"/>
      <c r="M9" s="31" t="s">
        <v>200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 ht="21.75" customHeight="1">
      <c r="B12" s="126" t="s">
        <v>107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6" t="s">
        <v>195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126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125"/>
      <c r="C111" s="125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</row>
    <row r="112" spans="2:16">
      <c r="B112" s="125"/>
      <c r="C112" s="125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</row>
    <row r="113" spans="2:16">
      <c r="B113" s="125"/>
      <c r="C113" s="125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</row>
    <row r="114" spans="2:16">
      <c r="B114" s="125"/>
      <c r="C114" s="125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</row>
    <row r="115" spans="2:16">
      <c r="B115" s="125"/>
      <c r="C115" s="125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</row>
    <row r="116" spans="2:16">
      <c r="B116" s="125"/>
      <c r="C116" s="125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</row>
    <row r="117" spans="2:16">
      <c r="B117" s="125"/>
      <c r="C117" s="125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</row>
    <row r="118" spans="2:16">
      <c r="B118" s="125"/>
      <c r="C118" s="125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</row>
    <row r="119" spans="2:16">
      <c r="B119" s="125"/>
      <c r="C119" s="125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</row>
    <row r="120" spans="2:16">
      <c r="B120" s="125"/>
      <c r="C120" s="125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</row>
    <row r="121" spans="2:16">
      <c r="B121" s="125"/>
      <c r="C121" s="125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</row>
    <row r="122" spans="2:16">
      <c r="B122" s="125"/>
      <c r="C122" s="125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</row>
    <row r="123" spans="2:16">
      <c r="B123" s="125"/>
      <c r="C123" s="125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</row>
    <row r="124" spans="2:16">
      <c r="B124" s="125"/>
      <c r="C124" s="125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</row>
    <row r="125" spans="2:16">
      <c r="B125" s="125"/>
      <c r="C125" s="125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</row>
    <row r="126" spans="2:16">
      <c r="B126" s="125"/>
      <c r="C126" s="125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</row>
    <row r="127" spans="2:16">
      <c r="B127" s="125"/>
      <c r="C127" s="125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</row>
    <row r="128" spans="2:16">
      <c r="B128" s="125"/>
      <c r="C128" s="125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</row>
    <row r="129" spans="2:16">
      <c r="B129" s="125"/>
      <c r="C129" s="125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</row>
    <row r="130" spans="2:16">
      <c r="B130" s="125"/>
      <c r="C130" s="125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</row>
    <row r="131" spans="2:16">
      <c r="B131" s="125"/>
      <c r="C131" s="125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</row>
    <row r="132" spans="2:16">
      <c r="B132" s="125"/>
      <c r="C132" s="125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</row>
    <row r="133" spans="2:16">
      <c r="B133" s="125"/>
      <c r="C133" s="125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</row>
    <row r="134" spans="2:16">
      <c r="B134" s="125"/>
      <c r="C134" s="125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</row>
    <row r="135" spans="2:16">
      <c r="B135" s="125"/>
      <c r="C135" s="125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</row>
    <row r="136" spans="2:16">
      <c r="B136" s="125"/>
      <c r="C136" s="125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</row>
    <row r="137" spans="2:16">
      <c r="B137" s="125"/>
      <c r="C137" s="125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</row>
    <row r="138" spans="2:16">
      <c r="B138" s="125"/>
      <c r="C138" s="125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</row>
    <row r="139" spans="2:16">
      <c r="B139" s="125"/>
      <c r="C139" s="125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</row>
    <row r="140" spans="2:16">
      <c r="B140" s="125"/>
      <c r="C140" s="125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</row>
    <row r="141" spans="2:16">
      <c r="B141" s="125"/>
      <c r="C141" s="125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</row>
    <row r="142" spans="2:16">
      <c r="B142" s="125"/>
      <c r="C142" s="125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</row>
    <row r="143" spans="2:16">
      <c r="B143" s="125"/>
      <c r="C143" s="125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</row>
    <row r="144" spans="2:16">
      <c r="B144" s="125"/>
      <c r="C144" s="125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</row>
    <row r="145" spans="2:16">
      <c r="B145" s="125"/>
      <c r="C145" s="125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</row>
    <row r="146" spans="2:16">
      <c r="B146" s="125"/>
      <c r="C146" s="125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</row>
    <row r="147" spans="2:16">
      <c r="B147" s="125"/>
      <c r="C147" s="125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</row>
    <row r="148" spans="2:16">
      <c r="B148" s="125"/>
      <c r="C148" s="125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</row>
    <row r="149" spans="2:16">
      <c r="B149" s="125"/>
      <c r="C149" s="125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</row>
    <row r="150" spans="2:16">
      <c r="B150" s="125"/>
      <c r="C150" s="125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</row>
    <row r="151" spans="2:16">
      <c r="B151" s="125"/>
      <c r="C151" s="125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</row>
    <row r="152" spans="2:16">
      <c r="B152" s="125"/>
      <c r="C152" s="125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</row>
    <row r="153" spans="2:16">
      <c r="B153" s="125"/>
      <c r="C153" s="125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</row>
    <row r="154" spans="2:16">
      <c r="B154" s="125"/>
      <c r="C154" s="125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</row>
    <row r="155" spans="2:16">
      <c r="B155" s="125"/>
      <c r="C155" s="125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</row>
    <row r="156" spans="2:16">
      <c r="B156" s="125"/>
      <c r="C156" s="125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</row>
    <row r="157" spans="2:16">
      <c r="B157" s="125"/>
      <c r="C157" s="125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</row>
    <row r="158" spans="2:16">
      <c r="B158" s="125"/>
      <c r="C158" s="125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</row>
    <row r="159" spans="2:16">
      <c r="B159" s="125"/>
      <c r="C159" s="125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</row>
    <row r="160" spans="2:16">
      <c r="B160" s="125"/>
      <c r="C160" s="125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</row>
    <row r="161" spans="2:16">
      <c r="B161" s="125"/>
      <c r="C161" s="125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</row>
    <row r="162" spans="2:16">
      <c r="B162" s="125"/>
      <c r="C162" s="125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</row>
    <row r="163" spans="2:16">
      <c r="B163" s="125"/>
      <c r="C163" s="125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</row>
    <row r="164" spans="2:16">
      <c r="B164" s="125"/>
      <c r="C164" s="125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</row>
    <row r="165" spans="2:16">
      <c r="B165" s="125"/>
      <c r="C165" s="125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</row>
    <row r="166" spans="2:16">
      <c r="B166" s="125"/>
      <c r="C166" s="125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</row>
    <row r="167" spans="2:16">
      <c r="B167" s="125"/>
      <c r="C167" s="125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</row>
    <row r="168" spans="2:16">
      <c r="B168" s="125"/>
      <c r="C168" s="125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</row>
    <row r="169" spans="2:16">
      <c r="B169" s="125"/>
      <c r="C169" s="125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</row>
    <row r="170" spans="2:16">
      <c r="B170" s="125"/>
      <c r="C170" s="125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</row>
    <row r="171" spans="2:16">
      <c r="B171" s="125"/>
      <c r="C171" s="125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</row>
    <row r="172" spans="2:16">
      <c r="B172" s="125"/>
      <c r="C172" s="125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</row>
    <row r="173" spans="2:16">
      <c r="B173" s="125"/>
      <c r="C173" s="125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</row>
    <row r="174" spans="2:16">
      <c r="B174" s="125"/>
      <c r="C174" s="125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</row>
    <row r="175" spans="2:16">
      <c r="B175" s="125"/>
      <c r="C175" s="125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</row>
    <row r="176" spans="2:16">
      <c r="B176" s="125"/>
      <c r="C176" s="125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</row>
    <row r="177" spans="2:16">
      <c r="B177" s="125"/>
      <c r="C177" s="125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</row>
    <row r="178" spans="2:16">
      <c r="B178" s="125"/>
      <c r="C178" s="125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</row>
    <row r="179" spans="2:16">
      <c r="B179" s="125"/>
      <c r="C179" s="125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</row>
    <row r="180" spans="2:16">
      <c r="B180" s="125"/>
      <c r="C180" s="125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</row>
    <row r="181" spans="2:16">
      <c r="B181" s="125"/>
      <c r="C181" s="125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</row>
    <row r="182" spans="2:16">
      <c r="B182" s="125"/>
      <c r="C182" s="125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</row>
    <row r="183" spans="2:16">
      <c r="B183" s="125"/>
      <c r="C183" s="125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</row>
    <row r="184" spans="2:16">
      <c r="B184" s="125"/>
      <c r="C184" s="125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</row>
    <row r="185" spans="2:16">
      <c r="B185" s="125"/>
      <c r="C185" s="125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</row>
    <row r="186" spans="2:16">
      <c r="B186" s="125"/>
      <c r="C186" s="125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</row>
    <row r="187" spans="2:16">
      <c r="B187" s="125"/>
      <c r="C187" s="125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</row>
    <row r="188" spans="2:16">
      <c r="B188" s="125"/>
      <c r="C188" s="125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</row>
    <row r="189" spans="2:16">
      <c r="B189" s="125"/>
      <c r="C189" s="125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</row>
    <row r="190" spans="2:16">
      <c r="B190" s="125"/>
      <c r="C190" s="125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</row>
    <row r="191" spans="2:16">
      <c r="B191" s="125"/>
      <c r="C191" s="125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</row>
    <row r="192" spans="2:16">
      <c r="B192" s="125"/>
      <c r="C192" s="125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</row>
    <row r="193" spans="2:16">
      <c r="B193" s="125"/>
      <c r="C193" s="125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</row>
    <row r="194" spans="2:16">
      <c r="B194" s="125"/>
      <c r="C194" s="125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</row>
    <row r="195" spans="2:16">
      <c r="B195" s="125"/>
      <c r="C195" s="125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</row>
    <row r="196" spans="2:16">
      <c r="B196" s="125"/>
      <c r="C196" s="125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</row>
    <row r="197" spans="2:16">
      <c r="B197" s="125"/>
      <c r="C197" s="125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</row>
    <row r="198" spans="2:16">
      <c r="B198" s="125"/>
      <c r="C198" s="125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</row>
    <row r="199" spans="2:16">
      <c r="B199" s="125"/>
      <c r="C199" s="125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</row>
    <row r="200" spans="2:16">
      <c r="B200" s="125"/>
      <c r="C200" s="125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</row>
    <row r="201" spans="2:16">
      <c r="B201" s="125"/>
      <c r="C201" s="125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</row>
    <row r="202" spans="2:16">
      <c r="B202" s="125"/>
      <c r="C202" s="125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</row>
    <row r="203" spans="2:16">
      <c r="B203" s="125"/>
      <c r="C203" s="125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</row>
    <row r="204" spans="2:16">
      <c r="B204" s="125"/>
      <c r="C204" s="125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</row>
    <row r="205" spans="2:16">
      <c r="B205" s="125"/>
      <c r="C205" s="125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</row>
    <row r="206" spans="2:16">
      <c r="B206" s="125"/>
      <c r="C206" s="125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</row>
    <row r="207" spans="2:16">
      <c r="B207" s="125"/>
      <c r="C207" s="125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</row>
    <row r="208" spans="2:16">
      <c r="B208" s="125"/>
      <c r="C208" s="125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</row>
    <row r="209" spans="2:16">
      <c r="B209" s="125"/>
      <c r="C209" s="125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</row>
    <row r="210" spans="2:16">
      <c r="B210" s="125"/>
      <c r="C210" s="125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</row>
    <row r="211" spans="2:16">
      <c r="B211" s="125"/>
      <c r="C211" s="125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</row>
    <row r="212" spans="2:16">
      <c r="B212" s="125"/>
      <c r="C212" s="125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</row>
    <row r="213" spans="2:16">
      <c r="B213" s="125"/>
      <c r="C213" s="125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</row>
    <row r="214" spans="2:16">
      <c r="B214" s="125"/>
      <c r="C214" s="125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</row>
    <row r="215" spans="2:16">
      <c r="B215" s="125"/>
      <c r="C215" s="125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</row>
    <row r="216" spans="2:16">
      <c r="B216" s="125"/>
      <c r="C216" s="125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</row>
    <row r="217" spans="2:16">
      <c r="B217" s="125"/>
      <c r="C217" s="125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</row>
    <row r="218" spans="2:16">
      <c r="B218" s="125"/>
      <c r="C218" s="125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</row>
    <row r="219" spans="2:16">
      <c r="B219" s="125"/>
      <c r="C219" s="125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</row>
    <row r="220" spans="2:16">
      <c r="B220" s="125"/>
      <c r="C220" s="125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</row>
    <row r="221" spans="2:16">
      <c r="B221" s="125"/>
      <c r="C221" s="125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</row>
    <row r="222" spans="2:16">
      <c r="B222" s="125"/>
      <c r="C222" s="125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</row>
    <row r="223" spans="2:16">
      <c r="B223" s="125"/>
      <c r="C223" s="125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</row>
    <row r="224" spans="2:16">
      <c r="B224" s="125"/>
      <c r="C224" s="125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</row>
    <row r="225" spans="2:16">
      <c r="B225" s="125"/>
      <c r="C225" s="125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</row>
    <row r="226" spans="2:16">
      <c r="B226" s="125"/>
      <c r="C226" s="125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</row>
    <row r="227" spans="2:16">
      <c r="B227" s="125"/>
      <c r="C227" s="125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</row>
    <row r="228" spans="2:16">
      <c r="B228" s="125"/>
      <c r="C228" s="125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</row>
    <row r="229" spans="2:16">
      <c r="B229" s="125"/>
      <c r="C229" s="125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</row>
    <row r="230" spans="2:16">
      <c r="B230" s="125"/>
      <c r="C230" s="125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</row>
    <row r="231" spans="2:16">
      <c r="B231" s="125"/>
      <c r="C231" s="125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</row>
    <row r="232" spans="2:16">
      <c r="B232" s="125"/>
      <c r="C232" s="125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</row>
    <row r="233" spans="2:16">
      <c r="B233" s="125"/>
      <c r="C233" s="125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</row>
    <row r="234" spans="2:16">
      <c r="B234" s="125"/>
      <c r="C234" s="125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</row>
    <row r="235" spans="2:16">
      <c r="B235" s="125"/>
      <c r="C235" s="125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</row>
    <row r="236" spans="2:16">
      <c r="B236" s="125"/>
      <c r="C236" s="125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</row>
    <row r="237" spans="2:16">
      <c r="B237" s="125"/>
      <c r="C237" s="125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</row>
    <row r="238" spans="2:16">
      <c r="B238" s="125"/>
      <c r="C238" s="125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</row>
    <row r="239" spans="2:16">
      <c r="B239" s="125"/>
      <c r="C239" s="125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</row>
    <row r="240" spans="2:16">
      <c r="B240" s="125"/>
      <c r="C240" s="125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</row>
    <row r="241" spans="2:16">
      <c r="B241" s="125"/>
      <c r="C241" s="125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</row>
    <row r="242" spans="2:16">
      <c r="B242" s="125"/>
      <c r="C242" s="125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</row>
    <row r="243" spans="2:16">
      <c r="B243" s="125"/>
      <c r="C243" s="125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</row>
    <row r="244" spans="2:16">
      <c r="B244" s="125"/>
      <c r="C244" s="125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</row>
    <row r="245" spans="2:16">
      <c r="B245" s="125"/>
      <c r="C245" s="125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</row>
    <row r="246" spans="2:16">
      <c r="B246" s="125"/>
      <c r="C246" s="125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</row>
    <row r="247" spans="2:16">
      <c r="B247" s="125"/>
      <c r="C247" s="125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</row>
    <row r="248" spans="2:16">
      <c r="B248" s="125"/>
      <c r="C248" s="125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</row>
    <row r="249" spans="2:16">
      <c r="B249" s="125"/>
      <c r="C249" s="125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</row>
    <row r="250" spans="2:16">
      <c r="B250" s="125"/>
      <c r="C250" s="125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</row>
    <row r="251" spans="2:16">
      <c r="B251" s="125"/>
      <c r="C251" s="125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</row>
    <row r="252" spans="2:16">
      <c r="B252" s="125"/>
      <c r="C252" s="125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</row>
    <row r="253" spans="2:16">
      <c r="B253" s="125"/>
      <c r="C253" s="125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</row>
    <row r="254" spans="2:16">
      <c r="B254" s="125"/>
      <c r="C254" s="125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</row>
    <row r="255" spans="2:16">
      <c r="B255" s="125"/>
      <c r="C255" s="125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</row>
    <row r="256" spans="2:16">
      <c r="B256" s="125"/>
      <c r="C256" s="125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</row>
    <row r="257" spans="2:16">
      <c r="B257" s="125"/>
      <c r="C257" s="125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</row>
    <row r="258" spans="2:16">
      <c r="B258" s="125"/>
      <c r="C258" s="125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</row>
    <row r="259" spans="2:16">
      <c r="B259" s="125"/>
      <c r="C259" s="125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</row>
    <row r="260" spans="2:16">
      <c r="B260" s="125"/>
      <c r="C260" s="125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</row>
    <row r="261" spans="2:16">
      <c r="B261" s="125"/>
      <c r="C261" s="125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</row>
    <row r="262" spans="2:16">
      <c r="B262" s="125"/>
      <c r="C262" s="125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</row>
    <row r="263" spans="2:16">
      <c r="B263" s="125"/>
      <c r="C263" s="125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</row>
    <row r="264" spans="2:16">
      <c r="B264" s="125"/>
      <c r="C264" s="125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</row>
    <row r="265" spans="2:16">
      <c r="B265" s="125"/>
      <c r="C265" s="125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</row>
    <row r="266" spans="2:16">
      <c r="B266" s="125"/>
      <c r="C266" s="125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</row>
    <row r="267" spans="2:16">
      <c r="B267" s="125"/>
      <c r="C267" s="125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</row>
    <row r="268" spans="2:16">
      <c r="B268" s="125"/>
      <c r="C268" s="125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</row>
    <row r="269" spans="2:16">
      <c r="B269" s="125"/>
      <c r="C269" s="125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</row>
    <row r="270" spans="2:16">
      <c r="B270" s="125"/>
      <c r="C270" s="125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</row>
    <row r="271" spans="2:16">
      <c r="B271" s="125"/>
      <c r="C271" s="125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</row>
    <row r="272" spans="2:16">
      <c r="B272" s="125"/>
      <c r="C272" s="125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</row>
    <row r="273" spans="2:16">
      <c r="B273" s="125"/>
      <c r="C273" s="125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</row>
    <row r="274" spans="2:16">
      <c r="B274" s="125"/>
      <c r="C274" s="125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</row>
    <row r="275" spans="2:16">
      <c r="B275" s="125"/>
      <c r="C275" s="125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</row>
    <row r="276" spans="2:16">
      <c r="B276" s="125"/>
      <c r="C276" s="125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</row>
    <row r="277" spans="2:16">
      <c r="B277" s="125"/>
      <c r="C277" s="125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</row>
    <row r="278" spans="2:16">
      <c r="B278" s="125"/>
      <c r="C278" s="125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</row>
    <row r="279" spans="2:16">
      <c r="B279" s="125"/>
      <c r="C279" s="125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</row>
    <row r="280" spans="2:16">
      <c r="B280" s="125"/>
      <c r="C280" s="125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</row>
    <row r="281" spans="2:16">
      <c r="B281" s="125"/>
      <c r="C281" s="125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</row>
    <row r="282" spans="2:16">
      <c r="B282" s="125"/>
      <c r="C282" s="125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</row>
    <row r="283" spans="2:16">
      <c r="B283" s="125"/>
      <c r="C283" s="125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</row>
    <row r="284" spans="2:16">
      <c r="B284" s="125"/>
      <c r="C284" s="125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</row>
    <row r="285" spans="2:16">
      <c r="B285" s="125"/>
      <c r="C285" s="125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</row>
    <row r="286" spans="2:16">
      <c r="B286" s="125"/>
      <c r="C286" s="125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</row>
    <row r="287" spans="2:16">
      <c r="B287" s="125"/>
      <c r="C287" s="125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</row>
    <row r="288" spans="2:16">
      <c r="B288" s="125"/>
      <c r="C288" s="125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</row>
    <row r="289" spans="2:16">
      <c r="B289" s="125"/>
      <c r="C289" s="125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</row>
    <row r="290" spans="2:16">
      <c r="B290" s="125"/>
      <c r="C290" s="125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</row>
    <row r="291" spans="2:16">
      <c r="B291" s="125"/>
      <c r="C291" s="125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</row>
    <row r="292" spans="2:16">
      <c r="B292" s="125"/>
      <c r="C292" s="125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</row>
    <row r="293" spans="2:16">
      <c r="B293" s="125"/>
      <c r="C293" s="125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</row>
    <row r="294" spans="2:16">
      <c r="B294" s="125"/>
      <c r="C294" s="125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</row>
    <row r="295" spans="2:16">
      <c r="B295" s="125"/>
      <c r="C295" s="125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</row>
    <row r="296" spans="2:16">
      <c r="B296" s="125"/>
      <c r="C296" s="125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</row>
    <row r="297" spans="2:16">
      <c r="B297" s="125"/>
      <c r="C297" s="125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</row>
    <row r="298" spans="2:16">
      <c r="B298" s="125"/>
      <c r="C298" s="125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</row>
    <row r="299" spans="2:16">
      <c r="B299" s="125"/>
      <c r="C299" s="125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</row>
    <row r="300" spans="2:16">
      <c r="B300" s="125"/>
      <c r="C300" s="125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</row>
    <row r="301" spans="2:16">
      <c r="B301" s="125"/>
      <c r="C301" s="125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</row>
    <row r="302" spans="2:16">
      <c r="B302" s="125"/>
      <c r="C302" s="125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</row>
    <row r="303" spans="2:16">
      <c r="B303" s="125"/>
      <c r="C303" s="125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</row>
    <row r="304" spans="2:16">
      <c r="B304" s="125"/>
      <c r="C304" s="125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</row>
    <row r="305" spans="2:16">
      <c r="B305" s="125"/>
      <c r="C305" s="125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</row>
    <row r="306" spans="2:16">
      <c r="B306" s="125"/>
      <c r="C306" s="125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</row>
    <row r="307" spans="2:16">
      <c r="B307" s="125"/>
      <c r="C307" s="125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</row>
    <row r="308" spans="2:16">
      <c r="B308" s="125"/>
      <c r="C308" s="125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</row>
    <row r="309" spans="2:16">
      <c r="B309" s="125"/>
      <c r="C309" s="125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</row>
    <row r="310" spans="2:16">
      <c r="B310" s="125"/>
      <c r="C310" s="125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</row>
    <row r="311" spans="2:16">
      <c r="B311" s="125"/>
      <c r="C311" s="125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</row>
    <row r="312" spans="2:16">
      <c r="B312" s="125"/>
      <c r="C312" s="125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</row>
    <row r="313" spans="2:16">
      <c r="B313" s="125"/>
      <c r="C313" s="125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</row>
    <row r="314" spans="2:16">
      <c r="B314" s="125"/>
      <c r="C314" s="125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</row>
    <row r="315" spans="2:16">
      <c r="B315" s="125"/>
      <c r="C315" s="125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</row>
    <row r="316" spans="2:16">
      <c r="B316" s="125"/>
      <c r="C316" s="125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</row>
    <row r="317" spans="2:16">
      <c r="B317" s="125"/>
      <c r="C317" s="125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</row>
    <row r="318" spans="2:16">
      <c r="B318" s="125"/>
      <c r="C318" s="125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</row>
    <row r="319" spans="2:16">
      <c r="B319" s="125"/>
      <c r="C319" s="125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</row>
    <row r="320" spans="2:16">
      <c r="B320" s="125"/>
      <c r="C320" s="125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</row>
    <row r="321" spans="2:16">
      <c r="B321" s="125"/>
      <c r="C321" s="125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</row>
    <row r="322" spans="2:16">
      <c r="B322" s="125"/>
      <c r="C322" s="125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</row>
    <row r="323" spans="2:16">
      <c r="B323" s="125"/>
      <c r="C323" s="125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</row>
    <row r="324" spans="2:16">
      <c r="B324" s="125"/>
      <c r="C324" s="125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</row>
    <row r="325" spans="2:16">
      <c r="B325" s="125"/>
      <c r="C325" s="125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</row>
    <row r="326" spans="2:16">
      <c r="B326" s="125"/>
      <c r="C326" s="125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</row>
    <row r="327" spans="2:16">
      <c r="B327" s="125"/>
      <c r="C327" s="125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</row>
    <row r="328" spans="2:16">
      <c r="B328" s="125"/>
      <c r="C328" s="125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</row>
    <row r="329" spans="2:16">
      <c r="B329" s="125"/>
      <c r="C329" s="125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</row>
    <row r="330" spans="2:16">
      <c r="B330" s="125"/>
      <c r="C330" s="125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</row>
    <row r="331" spans="2:16">
      <c r="B331" s="125"/>
      <c r="C331" s="125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</row>
    <row r="332" spans="2:16">
      <c r="B332" s="125"/>
      <c r="C332" s="125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</row>
    <row r="333" spans="2:16">
      <c r="B333" s="125"/>
      <c r="C333" s="125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</row>
    <row r="334" spans="2:16">
      <c r="B334" s="125"/>
      <c r="C334" s="125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</row>
    <row r="335" spans="2:16">
      <c r="B335" s="125"/>
      <c r="C335" s="125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</row>
    <row r="336" spans="2:16">
      <c r="B336" s="125"/>
      <c r="C336" s="125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</row>
    <row r="337" spans="2:16">
      <c r="B337" s="125"/>
      <c r="C337" s="125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</row>
    <row r="338" spans="2:16">
      <c r="B338" s="125"/>
      <c r="C338" s="125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</row>
    <row r="339" spans="2:16">
      <c r="B339" s="125"/>
      <c r="C339" s="125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</row>
    <row r="340" spans="2:16">
      <c r="B340" s="125"/>
      <c r="C340" s="125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</row>
    <row r="341" spans="2:16">
      <c r="B341" s="125"/>
      <c r="C341" s="125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</row>
    <row r="342" spans="2:16">
      <c r="B342" s="125"/>
      <c r="C342" s="125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</row>
    <row r="343" spans="2:16">
      <c r="B343" s="125"/>
      <c r="C343" s="125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</row>
    <row r="344" spans="2:16">
      <c r="B344" s="125"/>
      <c r="C344" s="125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</row>
    <row r="345" spans="2:16">
      <c r="B345" s="125"/>
      <c r="C345" s="125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</row>
    <row r="346" spans="2:16">
      <c r="B346" s="125"/>
      <c r="C346" s="125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</row>
    <row r="347" spans="2:16">
      <c r="B347" s="125"/>
      <c r="C347" s="125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</row>
    <row r="348" spans="2:16">
      <c r="B348" s="125"/>
      <c r="C348" s="125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</row>
    <row r="349" spans="2:16">
      <c r="B349" s="125"/>
      <c r="C349" s="125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</row>
    <row r="350" spans="2:16">
      <c r="B350" s="125"/>
      <c r="C350" s="125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</row>
    <row r="351" spans="2:16">
      <c r="B351" s="125"/>
      <c r="C351" s="125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</row>
    <row r="352" spans="2:16">
      <c r="B352" s="125"/>
      <c r="C352" s="125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</row>
    <row r="353" spans="2:16">
      <c r="B353" s="125"/>
      <c r="C353" s="125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</row>
    <row r="354" spans="2:16">
      <c r="B354" s="125"/>
      <c r="C354" s="125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</row>
    <row r="355" spans="2:16">
      <c r="B355" s="125"/>
      <c r="C355" s="125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</row>
    <row r="356" spans="2:16">
      <c r="B356" s="125"/>
      <c r="C356" s="125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</row>
    <row r="357" spans="2:16">
      <c r="B357" s="125"/>
      <c r="C357" s="125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</row>
    <row r="358" spans="2:16">
      <c r="B358" s="125"/>
      <c r="C358" s="125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</row>
    <row r="359" spans="2:16">
      <c r="B359" s="125"/>
      <c r="C359" s="125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</row>
    <row r="360" spans="2:16">
      <c r="B360" s="125"/>
      <c r="C360" s="125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</row>
    <row r="361" spans="2:16">
      <c r="B361" s="125"/>
      <c r="C361" s="125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</row>
    <row r="362" spans="2:16">
      <c r="B362" s="125"/>
      <c r="C362" s="125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</row>
    <row r="363" spans="2:16">
      <c r="B363" s="125"/>
      <c r="C363" s="125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</row>
    <row r="364" spans="2:16">
      <c r="B364" s="125"/>
      <c r="C364" s="125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</row>
    <row r="365" spans="2:16">
      <c r="B365" s="125"/>
      <c r="C365" s="125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</row>
    <row r="366" spans="2:16">
      <c r="B366" s="125"/>
      <c r="C366" s="125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</row>
    <row r="367" spans="2:16">
      <c r="B367" s="125"/>
      <c r="C367" s="125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</row>
    <row r="368" spans="2:16">
      <c r="B368" s="125"/>
      <c r="C368" s="125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</row>
    <row r="369" spans="2:16">
      <c r="B369" s="125"/>
      <c r="C369" s="125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</row>
    <row r="370" spans="2:16">
      <c r="B370" s="125"/>
      <c r="C370" s="125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</row>
    <row r="371" spans="2:16">
      <c r="B371" s="125"/>
      <c r="C371" s="125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</row>
    <row r="372" spans="2:16">
      <c r="B372" s="125"/>
      <c r="C372" s="125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</row>
    <row r="373" spans="2:16">
      <c r="B373" s="125"/>
      <c r="C373" s="125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</row>
    <row r="374" spans="2:16">
      <c r="B374" s="125"/>
      <c r="C374" s="125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</row>
    <row r="375" spans="2:16">
      <c r="B375" s="125"/>
      <c r="C375" s="125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</row>
    <row r="376" spans="2:16">
      <c r="B376" s="125"/>
      <c r="C376" s="125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</row>
    <row r="377" spans="2:16">
      <c r="B377" s="125"/>
      <c r="C377" s="125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</row>
    <row r="378" spans="2:16">
      <c r="B378" s="125"/>
      <c r="C378" s="125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</row>
    <row r="379" spans="2:16">
      <c r="B379" s="125"/>
      <c r="C379" s="125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</row>
    <row r="380" spans="2:16">
      <c r="B380" s="125"/>
      <c r="C380" s="125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</row>
    <row r="381" spans="2:16">
      <c r="B381" s="125"/>
      <c r="C381" s="125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</row>
    <row r="382" spans="2:16">
      <c r="B382" s="125"/>
      <c r="C382" s="125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</row>
    <row r="383" spans="2:16">
      <c r="B383" s="125"/>
      <c r="C383" s="125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</row>
    <row r="384" spans="2:16">
      <c r="B384" s="125"/>
      <c r="C384" s="125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</row>
    <row r="385" spans="2:16">
      <c r="B385" s="125"/>
      <c r="C385" s="125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</row>
    <row r="386" spans="2:16">
      <c r="B386" s="125"/>
      <c r="C386" s="125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</row>
    <row r="387" spans="2:16">
      <c r="B387" s="125"/>
      <c r="C387" s="125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</row>
    <row r="388" spans="2:16">
      <c r="B388" s="125"/>
      <c r="C388" s="125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</row>
    <row r="389" spans="2:16">
      <c r="B389" s="125"/>
      <c r="C389" s="125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</row>
    <row r="390" spans="2:16">
      <c r="B390" s="125"/>
      <c r="C390" s="125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</row>
    <row r="391" spans="2:16">
      <c r="B391" s="125"/>
      <c r="C391" s="125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</row>
    <row r="392" spans="2:16">
      <c r="B392" s="125"/>
      <c r="C392" s="125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</row>
    <row r="393" spans="2:16">
      <c r="B393" s="125"/>
      <c r="C393" s="125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</row>
    <row r="394" spans="2:16">
      <c r="B394" s="125"/>
      <c r="C394" s="125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</row>
    <row r="395" spans="2:16">
      <c r="B395" s="125"/>
      <c r="C395" s="125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</row>
    <row r="396" spans="2:16">
      <c r="B396" s="125"/>
      <c r="C396" s="125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</row>
    <row r="397" spans="2:16">
      <c r="B397" s="125"/>
      <c r="C397" s="125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</row>
    <row r="398" spans="2:16">
      <c r="B398" s="125"/>
      <c r="C398" s="125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</row>
    <row r="399" spans="2:16">
      <c r="B399" s="125"/>
      <c r="C399" s="125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</row>
    <row r="400" spans="2:16">
      <c r="B400" s="125"/>
      <c r="C400" s="125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</row>
    <row r="401" spans="2:16">
      <c r="B401" s="125"/>
      <c r="C401" s="125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</row>
    <row r="402" spans="2:16">
      <c r="B402" s="125"/>
      <c r="C402" s="125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</row>
    <row r="403" spans="2:16">
      <c r="B403" s="125"/>
      <c r="C403" s="125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</row>
    <row r="404" spans="2:16">
      <c r="B404" s="125"/>
      <c r="C404" s="125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</row>
    <row r="405" spans="2:16">
      <c r="B405" s="125"/>
      <c r="C405" s="125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</row>
    <row r="406" spans="2:16">
      <c r="B406" s="125"/>
      <c r="C406" s="125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</row>
    <row r="407" spans="2:16">
      <c r="B407" s="125"/>
      <c r="C407" s="125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</row>
    <row r="408" spans="2:16">
      <c r="B408" s="125"/>
      <c r="C408" s="125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</row>
    <row r="409" spans="2:16">
      <c r="B409" s="125"/>
      <c r="C409" s="125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</row>
    <row r="410" spans="2:16">
      <c r="B410" s="125"/>
      <c r="C410" s="125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</row>
    <row r="411" spans="2:16">
      <c r="B411" s="125"/>
      <c r="C411" s="125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</row>
    <row r="412" spans="2:16">
      <c r="B412" s="125"/>
      <c r="C412" s="125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</row>
    <row r="413" spans="2:16">
      <c r="B413" s="125"/>
      <c r="C413" s="125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</row>
    <row r="414" spans="2:16">
      <c r="B414" s="125"/>
      <c r="C414" s="125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</row>
    <row r="415" spans="2:16">
      <c r="B415" s="125"/>
      <c r="C415" s="125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</row>
    <row r="416" spans="2:16">
      <c r="B416" s="125"/>
      <c r="C416" s="125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</row>
    <row r="417" spans="2:16">
      <c r="B417" s="125"/>
      <c r="C417" s="125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</row>
    <row r="418" spans="2:16">
      <c r="B418" s="125"/>
      <c r="C418" s="125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</row>
    <row r="419" spans="2:16">
      <c r="B419" s="125"/>
      <c r="C419" s="125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</row>
    <row r="420" spans="2:16">
      <c r="B420" s="125"/>
      <c r="C420" s="125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</row>
    <row r="421" spans="2:16">
      <c r="B421" s="125"/>
      <c r="C421" s="125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</row>
    <row r="422" spans="2:16">
      <c r="B422" s="125"/>
      <c r="C422" s="125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</row>
    <row r="423" spans="2:16">
      <c r="B423" s="125"/>
      <c r="C423" s="125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</row>
    <row r="424" spans="2:16">
      <c r="B424" s="125"/>
      <c r="C424" s="125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</row>
    <row r="425" spans="2:16">
      <c r="B425" s="125"/>
      <c r="C425" s="125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</row>
    <row r="426" spans="2:16">
      <c r="B426" s="125"/>
      <c r="C426" s="125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</row>
    <row r="427" spans="2:16">
      <c r="B427" s="125"/>
      <c r="C427" s="125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</row>
    <row r="428" spans="2:16">
      <c r="B428" s="125"/>
      <c r="C428" s="125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</row>
    <row r="429" spans="2:16">
      <c r="B429" s="125"/>
      <c r="C429" s="125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</row>
    <row r="430" spans="2:16">
      <c r="B430" s="125"/>
      <c r="C430" s="125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</row>
    <row r="431" spans="2:16">
      <c r="B431" s="125"/>
      <c r="C431" s="125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</row>
    <row r="432" spans="2:16">
      <c r="B432" s="125"/>
      <c r="C432" s="125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</row>
    <row r="433" spans="2:16">
      <c r="B433" s="125"/>
      <c r="C433" s="125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</row>
    <row r="434" spans="2:16">
      <c r="B434" s="125"/>
      <c r="C434" s="125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</row>
    <row r="435" spans="2:16">
      <c r="B435" s="125"/>
      <c r="C435" s="125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</row>
    <row r="436" spans="2:16">
      <c r="B436" s="125"/>
      <c r="C436" s="125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</row>
    <row r="437" spans="2:16">
      <c r="B437" s="125"/>
      <c r="C437" s="125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</row>
    <row r="438" spans="2:16">
      <c r="B438" s="125"/>
      <c r="C438" s="125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</row>
    <row r="439" spans="2:16">
      <c r="B439" s="125"/>
      <c r="C439" s="125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</row>
    <row r="440" spans="2:16">
      <c r="B440" s="125"/>
      <c r="C440" s="125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</row>
    <row r="441" spans="2:16">
      <c r="B441" s="125"/>
      <c r="C441" s="125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</row>
    <row r="442" spans="2:16">
      <c r="B442" s="125"/>
      <c r="C442" s="125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</row>
    <row r="443" spans="2:16">
      <c r="B443" s="125"/>
      <c r="C443" s="125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</row>
    <row r="444" spans="2:16">
      <c r="B444" s="125"/>
      <c r="C444" s="125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</row>
    <row r="445" spans="2:16">
      <c r="B445" s="125"/>
      <c r="C445" s="125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</row>
    <row r="446" spans="2:16">
      <c r="B446" s="125"/>
      <c r="C446" s="125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</row>
    <row r="447" spans="2:16">
      <c r="B447" s="125"/>
      <c r="C447" s="125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</row>
    <row r="448" spans="2:16">
      <c r="B448" s="125"/>
      <c r="C448" s="125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</row>
    <row r="449" spans="2:16">
      <c r="B449" s="125"/>
      <c r="C449" s="125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</row>
    <row r="450" spans="2:16">
      <c r="B450" s="125"/>
      <c r="C450" s="125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</row>
    <row r="451" spans="2:16">
      <c r="B451" s="125"/>
      <c r="C451" s="125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</row>
    <row r="452" spans="2:16">
      <c r="B452" s="125"/>
      <c r="C452" s="125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</row>
  </sheetData>
  <sheetProtection sheet="1" objects="1" scenarios="1"/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141</v>
      </c>
      <c r="C1" s="67" t="s" vm="1">
        <v>222</v>
      </c>
    </row>
    <row r="2" spans="2:19">
      <c r="B2" s="46" t="s">
        <v>140</v>
      </c>
      <c r="C2" s="67" t="s">
        <v>223</v>
      </c>
    </row>
    <row r="3" spans="2:19">
      <c r="B3" s="46" t="s">
        <v>142</v>
      </c>
      <c r="C3" s="67" t="s">
        <v>224</v>
      </c>
    </row>
    <row r="4" spans="2:19">
      <c r="B4" s="46" t="s">
        <v>143</v>
      </c>
      <c r="C4" s="67">
        <v>9455</v>
      </c>
    </row>
    <row r="6" spans="2:19" ht="26.25" customHeight="1">
      <c r="B6" s="136" t="s">
        <v>170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8"/>
    </row>
    <row r="7" spans="2:19" ht="26.25" customHeight="1">
      <c r="B7" s="136" t="s">
        <v>85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8"/>
    </row>
    <row r="8" spans="2:19" s="3" customFormat="1" ht="78.75">
      <c r="B8" s="21" t="s">
        <v>111</v>
      </c>
      <c r="C8" s="29" t="s">
        <v>44</v>
      </c>
      <c r="D8" s="29" t="s">
        <v>113</v>
      </c>
      <c r="E8" s="29" t="s">
        <v>112</v>
      </c>
      <c r="F8" s="29" t="s">
        <v>65</v>
      </c>
      <c r="G8" s="29" t="s">
        <v>14</v>
      </c>
      <c r="H8" s="29" t="s">
        <v>66</v>
      </c>
      <c r="I8" s="29" t="s">
        <v>99</v>
      </c>
      <c r="J8" s="29" t="s">
        <v>17</v>
      </c>
      <c r="K8" s="29" t="s">
        <v>98</v>
      </c>
      <c r="L8" s="29" t="s">
        <v>16</v>
      </c>
      <c r="M8" s="58" t="s">
        <v>18</v>
      </c>
      <c r="N8" s="29" t="s">
        <v>197</v>
      </c>
      <c r="O8" s="29" t="s">
        <v>196</v>
      </c>
      <c r="P8" s="29" t="s">
        <v>106</v>
      </c>
      <c r="Q8" s="29" t="s">
        <v>58</v>
      </c>
      <c r="R8" s="29" t="s">
        <v>144</v>
      </c>
      <c r="S8" s="30" t="s">
        <v>146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204</v>
      </c>
      <c r="O9" s="31"/>
      <c r="P9" s="31" t="s">
        <v>200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108</v>
      </c>
      <c r="R10" s="18" t="s">
        <v>109</v>
      </c>
      <c r="S10" s="19" t="s">
        <v>147</v>
      </c>
    </row>
    <row r="11" spans="2:19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</row>
    <row r="12" spans="2:19" ht="20.25" customHeight="1">
      <c r="B12" s="126" t="s">
        <v>213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26" t="s">
        <v>107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26" t="s">
        <v>195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26" t="s">
        <v>203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25"/>
      <c r="C111" s="125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</row>
    <row r="112" spans="2:19">
      <c r="B112" s="125"/>
      <c r="C112" s="125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</row>
    <row r="113" spans="2:19">
      <c r="B113" s="125"/>
      <c r="C113" s="125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</row>
    <row r="114" spans="2:19">
      <c r="B114" s="125"/>
      <c r="C114" s="125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</row>
    <row r="115" spans="2:19">
      <c r="B115" s="125"/>
      <c r="C115" s="125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</row>
    <row r="116" spans="2:19">
      <c r="B116" s="125"/>
      <c r="C116" s="125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</row>
    <row r="117" spans="2:19">
      <c r="B117" s="125"/>
      <c r="C117" s="125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</row>
    <row r="118" spans="2:19">
      <c r="B118" s="125"/>
      <c r="C118" s="125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</row>
    <row r="119" spans="2:19">
      <c r="B119" s="125"/>
      <c r="C119" s="125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</row>
    <row r="120" spans="2:19">
      <c r="B120" s="125"/>
      <c r="C120" s="125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</row>
    <row r="121" spans="2:19">
      <c r="B121" s="125"/>
      <c r="C121" s="125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</row>
    <row r="122" spans="2:19">
      <c r="B122" s="125"/>
      <c r="C122" s="125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</row>
    <row r="123" spans="2:19">
      <c r="B123" s="125"/>
      <c r="C123" s="125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</row>
    <row r="124" spans="2:19">
      <c r="B124" s="125"/>
      <c r="C124" s="125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</row>
    <row r="125" spans="2:19">
      <c r="B125" s="125"/>
      <c r="C125" s="125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</row>
    <row r="126" spans="2:19">
      <c r="B126" s="125"/>
      <c r="C126" s="125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</row>
    <row r="127" spans="2:19">
      <c r="B127" s="125"/>
      <c r="C127" s="125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</row>
    <row r="128" spans="2:19">
      <c r="B128" s="125"/>
      <c r="C128" s="125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</row>
    <row r="129" spans="2:19">
      <c r="B129" s="125"/>
      <c r="C129" s="125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</row>
    <row r="130" spans="2:19">
      <c r="B130" s="125"/>
      <c r="C130" s="125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</row>
    <row r="131" spans="2:19">
      <c r="B131" s="125"/>
      <c r="C131" s="125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</row>
    <row r="132" spans="2:19">
      <c r="B132" s="125"/>
      <c r="C132" s="125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</row>
    <row r="133" spans="2:19">
      <c r="B133" s="125"/>
      <c r="C133" s="125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</row>
    <row r="134" spans="2:19">
      <c r="B134" s="125"/>
      <c r="C134" s="125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</row>
    <row r="135" spans="2:19">
      <c r="B135" s="125"/>
      <c r="C135" s="125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</row>
    <row r="136" spans="2:19">
      <c r="B136" s="125"/>
      <c r="C136" s="125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</row>
    <row r="137" spans="2:19">
      <c r="B137" s="125"/>
      <c r="C137" s="125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</row>
    <row r="138" spans="2:19">
      <c r="B138" s="125"/>
      <c r="C138" s="125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</row>
    <row r="139" spans="2:19">
      <c r="B139" s="125"/>
      <c r="C139" s="125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</row>
    <row r="140" spans="2:19">
      <c r="B140" s="125"/>
      <c r="C140" s="125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</row>
    <row r="141" spans="2:19">
      <c r="B141" s="125"/>
      <c r="C141" s="125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</row>
    <row r="142" spans="2:19">
      <c r="B142" s="125"/>
      <c r="C142" s="125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</row>
    <row r="143" spans="2:19">
      <c r="B143" s="125"/>
      <c r="C143" s="125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</row>
    <row r="144" spans="2:19">
      <c r="B144" s="125"/>
      <c r="C144" s="125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</row>
    <row r="145" spans="2:19">
      <c r="B145" s="125"/>
      <c r="C145" s="125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</row>
    <row r="146" spans="2:19">
      <c r="B146" s="125"/>
      <c r="C146" s="125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</row>
    <row r="147" spans="2:19">
      <c r="B147" s="125"/>
      <c r="C147" s="125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</row>
    <row r="148" spans="2:19">
      <c r="B148" s="125"/>
      <c r="C148" s="125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</row>
    <row r="149" spans="2:19">
      <c r="B149" s="125"/>
      <c r="C149" s="125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</row>
    <row r="150" spans="2:19">
      <c r="B150" s="125"/>
      <c r="C150" s="125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</row>
    <row r="151" spans="2:19">
      <c r="B151" s="125"/>
      <c r="C151" s="125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</row>
    <row r="152" spans="2:19">
      <c r="B152" s="125"/>
      <c r="C152" s="125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</row>
    <row r="153" spans="2:19">
      <c r="B153" s="125"/>
      <c r="C153" s="125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</row>
    <row r="154" spans="2:19">
      <c r="B154" s="125"/>
      <c r="C154" s="125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</row>
    <row r="155" spans="2:19">
      <c r="B155" s="125"/>
      <c r="C155" s="125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</row>
    <row r="156" spans="2:19">
      <c r="B156" s="125"/>
      <c r="C156" s="125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</row>
    <row r="157" spans="2:19">
      <c r="B157" s="125"/>
      <c r="C157" s="125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</row>
    <row r="158" spans="2:19">
      <c r="B158" s="125"/>
      <c r="C158" s="125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</row>
    <row r="159" spans="2:19">
      <c r="B159" s="125"/>
      <c r="C159" s="125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</row>
    <row r="160" spans="2:19">
      <c r="B160" s="125"/>
      <c r="C160" s="125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</row>
    <row r="161" spans="2:19">
      <c r="B161" s="125"/>
      <c r="C161" s="125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</row>
    <row r="162" spans="2:19">
      <c r="B162" s="125"/>
      <c r="C162" s="125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</row>
    <row r="163" spans="2:19">
      <c r="B163" s="125"/>
      <c r="C163" s="125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</row>
    <row r="164" spans="2:19">
      <c r="B164" s="125"/>
      <c r="C164" s="125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</row>
    <row r="165" spans="2:19">
      <c r="B165" s="125"/>
      <c r="C165" s="125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</row>
    <row r="166" spans="2:19">
      <c r="B166" s="125"/>
      <c r="C166" s="125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</row>
    <row r="167" spans="2:19">
      <c r="B167" s="125"/>
      <c r="C167" s="125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</row>
    <row r="168" spans="2:19">
      <c r="B168" s="125"/>
      <c r="C168" s="125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</row>
    <row r="169" spans="2:19">
      <c r="B169" s="125"/>
      <c r="C169" s="125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</row>
    <row r="170" spans="2:19">
      <c r="B170" s="125"/>
      <c r="C170" s="125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</row>
    <row r="171" spans="2:19">
      <c r="B171" s="125"/>
      <c r="C171" s="125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</row>
    <row r="172" spans="2:19">
      <c r="B172" s="125"/>
      <c r="C172" s="125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</row>
    <row r="173" spans="2:19">
      <c r="B173" s="125"/>
      <c r="C173" s="125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</row>
    <row r="174" spans="2:19">
      <c r="B174" s="125"/>
      <c r="C174" s="125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</row>
    <row r="175" spans="2:19">
      <c r="B175" s="125"/>
      <c r="C175" s="125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</row>
    <row r="176" spans="2:19">
      <c r="B176" s="125"/>
      <c r="C176" s="125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</row>
    <row r="177" spans="2:19">
      <c r="B177" s="125"/>
      <c r="C177" s="125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</row>
    <row r="178" spans="2:19">
      <c r="B178" s="125"/>
      <c r="C178" s="125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</row>
    <row r="179" spans="2:19">
      <c r="B179" s="125"/>
      <c r="C179" s="125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</row>
    <row r="180" spans="2:19">
      <c r="B180" s="125"/>
      <c r="C180" s="125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</row>
    <row r="181" spans="2:19">
      <c r="B181" s="125"/>
      <c r="C181" s="125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</row>
    <row r="182" spans="2:19">
      <c r="B182" s="125"/>
      <c r="C182" s="125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</row>
    <row r="183" spans="2:19">
      <c r="B183" s="125"/>
      <c r="C183" s="125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</row>
    <row r="184" spans="2:19">
      <c r="B184" s="125"/>
      <c r="C184" s="125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</row>
    <row r="185" spans="2:19">
      <c r="B185" s="125"/>
      <c r="C185" s="125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</row>
    <row r="186" spans="2:19">
      <c r="B186" s="125"/>
      <c r="C186" s="125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</row>
    <row r="187" spans="2:19">
      <c r="B187" s="125"/>
      <c r="C187" s="125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</row>
    <row r="188" spans="2:19">
      <c r="B188" s="125"/>
      <c r="C188" s="125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</row>
    <row r="189" spans="2:19">
      <c r="B189" s="125"/>
      <c r="C189" s="125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</row>
    <row r="190" spans="2:19">
      <c r="B190" s="125"/>
      <c r="C190" s="125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</row>
    <row r="191" spans="2:19">
      <c r="B191" s="125"/>
      <c r="C191" s="125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</row>
    <row r="192" spans="2:19">
      <c r="B192" s="125"/>
      <c r="C192" s="125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</row>
    <row r="193" spans="2:19">
      <c r="B193" s="125"/>
      <c r="C193" s="125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</row>
    <row r="194" spans="2:19">
      <c r="B194" s="125"/>
      <c r="C194" s="125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</row>
    <row r="195" spans="2:19">
      <c r="B195" s="125"/>
      <c r="C195" s="125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</row>
    <row r="196" spans="2:19">
      <c r="B196" s="125"/>
      <c r="C196" s="125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</row>
    <row r="197" spans="2:19">
      <c r="B197" s="125"/>
      <c r="C197" s="125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</row>
    <row r="198" spans="2:19">
      <c r="B198" s="125"/>
      <c r="C198" s="125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</row>
    <row r="199" spans="2:19">
      <c r="B199" s="125"/>
      <c r="C199" s="125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</row>
    <row r="200" spans="2:19">
      <c r="B200" s="125"/>
      <c r="C200" s="125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</row>
    <row r="201" spans="2:19">
      <c r="B201" s="125"/>
      <c r="C201" s="125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</row>
    <row r="202" spans="2:19">
      <c r="B202" s="125"/>
      <c r="C202" s="125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</row>
    <row r="203" spans="2:19">
      <c r="B203" s="125"/>
      <c r="C203" s="125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</row>
    <row r="204" spans="2:19">
      <c r="B204" s="125"/>
      <c r="C204" s="125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</row>
    <row r="205" spans="2:19">
      <c r="B205" s="125"/>
      <c r="C205" s="125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</row>
    <row r="206" spans="2:19">
      <c r="B206" s="125"/>
      <c r="C206" s="125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</row>
    <row r="207" spans="2:19">
      <c r="B207" s="125"/>
      <c r="C207" s="125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</row>
    <row r="208" spans="2:19">
      <c r="B208" s="125"/>
      <c r="C208" s="125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</row>
    <row r="209" spans="2:19">
      <c r="B209" s="125"/>
      <c r="C209" s="125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</row>
    <row r="210" spans="2:19">
      <c r="B210" s="125"/>
      <c r="C210" s="125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</row>
    <row r="211" spans="2:19">
      <c r="B211" s="125"/>
      <c r="C211" s="125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</row>
    <row r="212" spans="2:19">
      <c r="B212" s="125"/>
      <c r="C212" s="125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</row>
    <row r="213" spans="2:19">
      <c r="B213" s="125"/>
      <c r="C213" s="125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</row>
    <row r="214" spans="2:19">
      <c r="B214" s="125"/>
      <c r="C214" s="125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</row>
    <row r="215" spans="2:19">
      <c r="B215" s="125"/>
      <c r="C215" s="125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</row>
    <row r="216" spans="2:19">
      <c r="B216" s="125"/>
      <c r="C216" s="125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</row>
    <row r="217" spans="2:19">
      <c r="B217" s="125"/>
      <c r="C217" s="125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</row>
    <row r="218" spans="2:19">
      <c r="B218" s="125"/>
      <c r="C218" s="125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</row>
    <row r="219" spans="2:19">
      <c r="B219" s="125"/>
      <c r="C219" s="125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</row>
    <row r="220" spans="2:19">
      <c r="B220" s="125"/>
      <c r="C220" s="125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</row>
    <row r="221" spans="2:19">
      <c r="B221" s="125"/>
      <c r="C221" s="125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</row>
    <row r="222" spans="2:19">
      <c r="B222" s="125"/>
      <c r="C222" s="125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</row>
    <row r="223" spans="2:19">
      <c r="B223" s="125"/>
      <c r="C223" s="125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</row>
    <row r="224" spans="2:19">
      <c r="B224" s="125"/>
      <c r="C224" s="125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</row>
    <row r="225" spans="2:19">
      <c r="B225" s="125"/>
      <c r="C225" s="125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</row>
    <row r="226" spans="2:19">
      <c r="B226" s="125"/>
      <c r="C226" s="125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</row>
    <row r="227" spans="2:19">
      <c r="B227" s="125"/>
      <c r="C227" s="125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</row>
    <row r="228" spans="2:19">
      <c r="B228" s="125"/>
      <c r="C228" s="125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</row>
    <row r="229" spans="2:19">
      <c r="B229" s="125"/>
      <c r="C229" s="125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</row>
    <row r="230" spans="2:19">
      <c r="B230" s="125"/>
      <c r="C230" s="125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</row>
    <row r="231" spans="2:19">
      <c r="B231" s="125"/>
      <c r="C231" s="125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</row>
    <row r="232" spans="2:19">
      <c r="B232" s="125"/>
      <c r="C232" s="125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</row>
    <row r="233" spans="2:19">
      <c r="B233" s="125"/>
      <c r="C233" s="125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</row>
    <row r="234" spans="2:19">
      <c r="B234" s="125"/>
      <c r="C234" s="125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</row>
    <row r="235" spans="2:19">
      <c r="B235" s="125"/>
      <c r="C235" s="125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</row>
    <row r="236" spans="2:19">
      <c r="B236" s="125"/>
      <c r="C236" s="125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</row>
    <row r="237" spans="2:19">
      <c r="B237" s="125"/>
      <c r="C237" s="125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</row>
    <row r="238" spans="2:19">
      <c r="B238" s="125"/>
      <c r="C238" s="125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</row>
    <row r="239" spans="2:19">
      <c r="B239" s="125"/>
      <c r="C239" s="125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</row>
    <row r="240" spans="2:19">
      <c r="B240" s="125"/>
      <c r="C240" s="125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</row>
    <row r="241" spans="2:19">
      <c r="B241" s="125"/>
      <c r="C241" s="125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</row>
    <row r="242" spans="2:19">
      <c r="B242" s="125"/>
      <c r="C242" s="125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</row>
    <row r="243" spans="2:19">
      <c r="B243" s="125"/>
      <c r="C243" s="125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</row>
    <row r="244" spans="2:19">
      <c r="B244" s="125"/>
      <c r="C244" s="125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</row>
    <row r="245" spans="2:19">
      <c r="B245" s="125"/>
      <c r="C245" s="125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</row>
    <row r="246" spans="2:19">
      <c r="B246" s="125"/>
      <c r="C246" s="125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</row>
    <row r="247" spans="2:19">
      <c r="B247" s="125"/>
      <c r="C247" s="125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</row>
    <row r="248" spans="2:19">
      <c r="B248" s="125"/>
      <c r="C248" s="125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</row>
    <row r="249" spans="2:19">
      <c r="B249" s="125"/>
      <c r="C249" s="125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</row>
    <row r="250" spans="2:19">
      <c r="B250" s="125"/>
      <c r="C250" s="125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</row>
    <row r="251" spans="2:19">
      <c r="B251" s="125"/>
      <c r="C251" s="125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</row>
    <row r="252" spans="2:19">
      <c r="B252" s="125"/>
      <c r="C252" s="125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</row>
    <row r="253" spans="2:19">
      <c r="B253" s="125"/>
      <c r="C253" s="125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</row>
    <row r="254" spans="2:19">
      <c r="B254" s="125"/>
      <c r="C254" s="125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</row>
    <row r="255" spans="2:19">
      <c r="B255" s="125"/>
      <c r="C255" s="125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</row>
    <row r="256" spans="2:19">
      <c r="B256" s="125"/>
      <c r="C256" s="125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</row>
    <row r="257" spans="2:19">
      <c r="B257" s="125"/>
      <c r="C257" s="125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</row>
    <row r="258" spans="2:19">
      <c r="B258" s="125"/>
      <c r="C258" s="125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</row>
    <row r="259" spans="2:19">
      <c r="B259" s="125"/>
      <c r="C259" s="125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</row>
    <row r="260" spans="2:19">
      <c r="B260" s="125"/>
      <c r="C260" s="125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</row>
    <row r="261" spans="2:19">
      <c r="B261" s="125"/>
      <c r="C261" s="125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</row>
    <row r="262" spans="2:19">
      <c r="B262" s="125"/>
      <c r="C262" s="125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</row>
    <row r="263" spans="2:19">
      <c r="B263" s="125"/>
      <c r="C263" s="125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</row>
    <row r="264" spans="2:19">
      <c r="B264" s="125"/>
      <c r="C264" s="125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</row>
    <row r="265" spans="2:19">
      <c r="B265" s="125"/>
      <c r="C265" s="125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</row>
    <row r="266" spans="2:19">
      <c r="B266" s="125"/>
      <c r="C266" s="125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</row>
    <row r="267" spans="2:19">
      <c r="B267" s="125"/>
      <c r="C267" s="125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</row>
    <row r="268" spans="2:19">
      <c r="B268" s="125"/>
      <c r="C268" s="125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</row>
    <row r="269" spans="2:19">
      <c r="B269" s="125"/>
      <c r="C269" s="125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</row>
    <row r="270" spans="2:19">
      <c r="B270" s="125"/>
      <c r="C270" s="125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</row>
    <row r="271" spans="2:19">
      <c r="B271" s="125"/>
      <c r="C271" s="125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</row>
    <row r="272" spans="2:19">
      <c r="B272" s="125"/>
      <c r="C272" s="125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</row>
    <row r="273" spans="2:19">
      <c r="B273" s="125"/>
      <c r="C273" s="125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</row>
    <row r="274" spans="2:19">
      <c r="B274" s="125"/>
      <c r="C274" s="125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</row>
    <row r="275" spans="2:19">
      <c r="B275" s="125"/>
      <c r="C275" s="125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</row>
    <row r="276" spans="2:19">
      <c r="B276" s="125"/>
      <c r="C276" s="125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</row>
    <row r="277" spans="2:19">
      <c r="B277" s="125"/>
      <c r="C277" s="125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</row>
    <row r="278" spans="2:19">
      <c r="B278" s="125"/>
      <c r="C278" s="125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</row>
    <row r="279" spans="2:19">
      <c r="B279" s="125"/>
      <c r="C279" s="125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</row>
    <row r="280" spans="2:19">
      <c r="B280" s="125"/>
      <c r="C280" s="125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</row>
    <row r="281" spans="2:19">
      <c r="B281" s="125"/>
      <c r="C281" s="125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</row>
    <row r="282" spans="2:19">
      <c r="B282" s="125"/>
      <c r="C282" s="125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</row>
    <row r="283" spans="2:19">
      <c r="B283" s="125"/>
      <c r="C283" s="125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</row>
    <row r="284" spans="2:19">
      <c r="B284" s="125"/>
      <c r="C284" s="125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</row>
    <row r="285" spans="2:19">
      <c r="B285" s="125"/>
      <c r="C285" s="125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</row>
    <row r="286" spans="2:19">
      <c r="B286" s="125"/>
      <c r="C286" s="125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</row>
    <row r="287" spans="2:19">
      <c r="B287" s="125"/>
      <c r="C287" s="125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</row>
    <row r="288" spans="2:19">
      <c r="B288" s="125"/>
      <c r="C288" s="125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</row>
    <row r="289" spans="2:19">
      <c r="B289" s="125"/>
      <c r="C289" s="125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</row>
    <row r="290" spans="2:19">
      <c r="B290" s="125"/>
      <c r="C290" s="125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</row>
    <row r="291" spans="2:19">
      <c r="B291" s="125"/>
      <c r="C291" s="125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</row>
    <row r="292" spans="2:19">
      <c r="B292" s="125"/>
      <c r="C292" s="125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</row>
    <row r="293" spans="2:19">
      <c r="B293" s="125"/>
      <c r="C293" s="125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</row>
    <row r="294" spans="2:19">
      <c r="B294" s="125"/>
      <c r="C294" s="125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</row>
    <row r="295" spans="2:19">
      <c r="B295" s="125"/>
      <c r="C295" s="125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</row>
    <row r="296" spans="2:19">
      <c r="B296" s="125"/>
      <c r="C296" s="125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</row>
    <row r="297" spans="2:19">
      <c r="B297" s="125"/>
      <c r="C297" s="125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</row>
    <row r="298" spans="2:19">
      <c r="B298" s="125"/>
      <c r="C298" s="125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</row>
    <row r="299" spans="2:19">
      <c r="B299" s="125"/>
      <c r="C299" s="125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</row>
    <row r="300" spans="2:19">
      <c r="B300" s="125"/>
      <c r="C300" s="125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</row>
    <row r="301" spans="2:19">
      <c r="B301" s="125"/>
      <c r="C301" s="125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</row>
    <row r="302" spans="2:19">
      <c r="B302" s="125"/>
      <c r="C302" s="125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</row>
    <row r="303" spans="2:19">
      <c r="B303" s="125"/>
      <c r="C303" s="125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</row>
    <row r="304" spans="2:19">
      <c r="B304" s="125"/>
      <c r="C304" s="125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</row>
    <row r="305" spans="2:19">
      <c r="B305" s="125"/>
      <c r="C305" s="125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</row>
    <row r="306" spans="2:19">
      <c r="B306" s="125"/>
      <c r="C306" s="125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</row>
    <row r="307" spans="2:19">
      <c r="B307" s="125"/>
      <c r="C307" s="125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</row>
    <row r="308" spans="2:19">
      <c r="B308" s="125"/>
      <c r="C308" s="125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</row>
    <row r="309" spans="2:19">
      <c r="B309" s="125"/>
      <c r="C309" s="125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</row>
    <row r="310" spans="2:19">
      <c r="B310" s="125"/>
      <c r="C310" s="125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</row>
    <row r="311" spans="2:19">
      <c r="B311" s="125"/>
      <c r="C311" s="125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1.140625" style="2" bestFit="1" customWidth="1"/>
    <col min="3" max="3" width="60.28515625" style="2" bestFit="1" customWidth="1"/>
    <col min="4" max="4" width="9.28515625" style="2" bestFit="1" customWidth="1"/>
    <col min="5" max="5" width="11.28515625" style="2" bestFit="1" customWidth="1"/>
    <col min="6" max="6" width="34.710937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0.140625" style="1" bestFit="1" customWidth="1"/>
    <col min="15" max="15" width="7.28515625" style="1" bestFit="1" customWidth="1"/>
    <col min="16" max="16" width="8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141</v>
      </c>
      <c r="C1" s="67" t="s" vm="1">
        <v>222</v>
      </c>
    </row>
    <row r="2" spans="2:30">
      <c r="B2" s="46" t="s">
        <v>140</v>
      </c>
      <c r="C2" s="67" t="s">
        <v>223</v>
      </c>
    </row>
    <row r="3" spans="2:30">
      <c r="B3" s="46" t="s">
        <v>142</v>
      </c>
      <c r="C3" s="67" t="s">
        <v>224</v>
      </c>
    </row>
    <row r="4" spans="2:30">
      <c r="B4" s="46" t="s">
        <v>143</v>
      </c>
      <c r="C4" s="67">
        <v>9455</v>
      </c>
    </row>
    <row r="6" spans="2:30" ht="26.25" customHeight="1">
      <c r="B6" s="136" t="s">
        <v>170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8"/>
    </row>
    <row r="7" spans="2:30" ht="26.25" customHeight="1">
      <c r="B7" s="136" t="s">
        <v>86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8"/>
    </row>
    <row r="8" spans="2:30" s="3" customFormat="1" ht="78.75">
      <c r="B8" s="21" t="s">
        <v>111</v>
      </c>
      <c r="C8" s="29" t="s">
        <v>44</v>
      </c>
      <c r="D8" s="29" t="s">
        <v>113</v>
      </c>
      <c r="E8" s="29" t="s">
        <v>112</v>
      </c>
      <c r="F8" s="29" t="s">
        <v>65</v>
      </c>
      <c r="G8" s="29" t="s">
        <v>14</v>
      </c>
      <c r="H8" s="29" t="s">
        <v>66</v>
      </c>
      <c r="I8" s="29" t="s">
        <v>99</v>
      </c>
      <c r="J8" s="29" t="s">
        <v>17</v>
      </c>
      <c r="K8" s="29" t="s">
        <v>98</v>
      </c>
      <c r="L8" s="29" t="s">
        <v>16</v>
      </c>
      <c r="M8" s="58" t="s">
        <v>18</v>
      </c>
      <c r="N8" s="58" t="s">
        <v>197</v>
      </c>
      <c r="O8" s="29" t="s">
        <v>196</v>
      </c>
      <c r="P8" s="29" t="s">
        <v>106</v>
      </c>
      <c r="Q8" s="29" t="s">
        <v>58</v>
      </c>
      <c r="R8" s="29" t="s">
        <v>144</v>
      </c>
      <c r="S8" s="30" t="s">
        <v>146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204</v>
      </c>
      <c r="O9" s="31"/>
      <c r="P9" s="31" t="s">
        <v>200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108</v>
      </c>
      <c r="R10" s="18" t="s">
        <v>109</v>
      </c>
      <c r="S10" s="19" t="s">
        <v>147</v>
      </c>
      <c r="AA10" s="1"/>
    </row>
    <row r="11" spans="2:30" s="4" customFormat="1" ht="18" customHeight="1">
      <c r="B11" s="108" t="s">
        <v>51</v>
      </c>
      <c r="C11" s="103"/>
      <c r="D11" s="103"/>
      <c r="E11" s="103"/>
      <c r="F11" s="103"/>
      <c r="G11" s="103"/>
      <c r="H11" s="103"/>
      <c r="I11" s="103"/>
      <c r="J11" s="107">
        <v>6.2448075549442255</v>
      </c>
      <c r="K11" s="103"/>
      <c r="L11" s="103"/>
      <c r="M11" s="104">
        <v>2.2524987333501313E-2</v>
      </c>
      <c r="N11" s="105"/>
      <c r="O11" s="107"/>
      <c r="P11" s="105">
        <v>169.14698000000001</v>
      </c>
      <c r="Q11" s="103"/>
      <c r="R11" s="104">
        <v>1</v>
      </c>
      <c r="S11" s="104">
        <f>P11/'סכום נכסי הקרן'!$C$42</f>
        <v>4.7777279777852901E-3</v>
      </c>
      <c r="AA11" s="1"/>
      <c r="AD11" s="1"/>
    </row>
    <row r="12" spans="2:30" ht="17.25" customHeight="1">
      <c r="B12" s="109" t="s">
        <v>191</v>
      </c>
      <c r="C12" s="103"/>
      <c r="D12" s="103"/>
      <c r="E12" s="103"/>
      <c r="F12" s="103"/>
      <c r="G12" s="103"/>
      <c r="H12" s="103"/>
      <c r="I12" s="103"/>
      <c r="J12" s="107">
        <v>6.2448075549442255</v>
      </c>
      <c r="K12" s="103"/>
      <c r="L12" s="103"/>
      <c r="M12" s="104">
        <v>2.2524987333501313E-2</v>
      </c>
      <c r="N12" s="105"/>
      <c r="O12" s="107"/>
      <c r="P12" s="105">
        <v>169.14698000000001</v>
      </c>
      <c r="Q12" s="103"/>
      <c r="R12" s="104">
        <v>1</v>
      </c>
      <c r="S12" s="104">
        <f>P12/'סכום נכסי הקרן'!$C$42</f>
        <v>4.7777279777852901E-3</v>
      </c>
    </row>
    <row r="13" spans="2:30">
      <c r="B13" s="93" t="s">
        <v>59</v>
      </c>
      <c r="C13" s="71"/>
      <c r="D13" s="71"/>
      <c r="E13" s="71"/>
      <c r="F13" s="71"/>
      <c r="G13" s="71"/>
      <c r="H13" s="71"/>
      <c r="I13" s="71"/>
      <c r="J13" s="82">
        <v>7.7775040662944166</v>
      </c>
      <c r="K13" s="71"/>
      <c r="L13" s="71"/>
      <c r="M13" s="81">
        <v>1.9099455636694417E-2</v>
      </c>
      <c r="N13" s="80"/>
      <c r="O13" s="82"/>
      <c r="P13" s="80">
        <v>111.98771000000001</v>
      </c>
      <c r="Q13" s="71"/>
      <c r="R13" s="81">
        <v>0.66207336365095015</v>
      </c>
      <c r="S13" s="81">
        <f>P13/'סכום נכסי הקרן'!$C$42</f>
        <v>3.1632064328615591E-3</v>
      </c>
    </row>
    <row r="14" spans="2:30">
      <c r="B14" s="94" t="s">
        <v>1834</v>
      </c>
      <c r="C14" s="73" t="s">
        <v>1835</v>
      </c>
      <c r="D14" s="86" t="s">
        <v>1836</v>
      </c>
      <c r="E14" s="73" t="s">
        <v>352</v>
      </c>
      <c r="F14" s="86" t="s">
        <v>124</v>
      </c>
      <c r="G14" s="73" t="s">
        <v>307</v>
      </c>
      <c r="H14" s="73" t="s">
        <v>308</v>
      </c>
      <c r="I14" s="98">
        <v>42797</v>
      </c>
      <c r="J14" s="85">
        <v>7.5699999999999994</v>
      </c>
      <c r="K14" s="86" t="s">
        <v>128</v>
      </c>
      <c r="L14" s="87">
        <v>4.9000000000000002E-2</v>
      </c>
      <c r="M14" s="84">
        <v>1.5499999999999998E-2</v>
      </c>
      <c r="N14" s="83">
        <v>4081</v>
      </c>
      <c r="O14" s="85">
        <v>154.69999999999999</v>
      </c>
      <c r="P14" s="83">
        <v>6.3132999999999999</v>
      </c>
      <c r="Q14" s="84">
        <v>2.0788592522856031E-6</v>
      </c>
      <c r="R14" s="84">
        <v>3.7324343597503189E-2</v>
      </c>
      <c r="S14" s="84">
        <f>P14/'סכום נכסי הקרן'!$C$42</f>
        <v>1.7832556065826223E-4</v>
      </c>
    </row>
    <row r="15" spans="2:30">
      <c r="B15" s="94" t="s">
        <v>1837</v>
      </c>
      <c r="C15" s="73" t="s">
        <v>1838</v>
      </c>
      <c r="D15" s="86" t="s">
        <v>1836</v>
      </c>
      <c r="E15" s="73" t="s">
        <v>352</v>
      </c>
      <c r="F15" s="86" t="s">
        <v>124</v>
      </c>
      <c r="G15" s="73" t="s">
        <v>307</v>
      </c>
      <c r="H15" s="73" t="s">
        <v>308</v>
      </c>
      <c r="I15" s="98">
        <v>42852</v>
      </c>
      <c r="J15" s="85">
        <v>11.190000000000001</v>
      </c>
      <c r="K15" s="86" t="s">
        <v>128</v>
      </c>
      <c r="L15" s="87">
        <v>4.0999999999999995E-2</v>
      </c>
      <c r="M15" s="84">
        <v>2.06E-2</v>
      </c>
      <c r="N15" s="83">
        <v>48367.38</v>
      </c>
      <c r="O15" s="85">
        <v>131.69</v>
      </c>
      <c r="P15" s="83">
        <v>63.695</v>
      </c>
      <c r="Q15" s="84">
        <v>1.1482449761112996E-5</v>
      </c>
      <c r="R15" s="84">
        <v>0.37656599012290964</v>
      </c>
      <c r="S15" s="84">
        <f>P15/'סכום נכסי הקרן'!$C$42</f>
        <v>1.7991298664926446E-3</v>
      </c>
    </row>
    <row r="16" spans="2:30">
      <c r="B16" s="94" t="s">
        <v>1839</v>
      </c>
      <c r="C16" s="73" t="s">
        <v>1840</v>
      </c>
      <c r="D16" s="86" t="s">
        <v>1836</v>
      </c>
      <c r="E16" s="73" t="s">
        <v>1841</v>
      </c>
      <c r="F16" s="86" t="s">
        <v>1303</v>
      </c>
      <c r="G16" s="73" t="s">
        <v>322</v>
      </c>
      <c r="H16" s="73" t="s">
        <v>126</v>
      </c>
      <c r="I16" s="98">
        <v>42796</v>
      </c>
      <c r="J16" s="85">
        <v>6.91</v>
      </c>
      <c r="K16" s="86" t="s">
        <v>128</v>
      </c>
      <c r="L16" s="87">
        <v>2.1400000000000002E-2</v>
      </c>
      <c r="M16" s="84">
        <v>1.3900000000000001E-2</v>
      </c>
      <c r="N16" s="83">
        <v>8000</v>
      </c>
      <c r="O16" s="85">
        <v>106.92</v>
      </c>
      <c r="P16" s="83">
        <v>8.5535899999999998</v>
      </c>
      <c r="Q16" s="84">
        <v>3.0811181377721978E-5</v>
      </c>
      <c r="R16" s="84">
        <v>5.0568978529796978E-2</v>
      </c>
      <c r="S16" s="84">
        <f>P16/'סכום נכסי הקרן'!$C$42</f>
        <v>2.4160482352983466E-4</v>
      </c>
    </row>
    <row r="17" spans="2:19">
      <c r="B17" s="94" t="s">
        <v>1842</v>
      </c>
      <c r="C17" s="73" t="s">
        <v>1843</v>
      </c>
      <c r="D17" s="86" t="s">
        <v>1836</v>
      </c>
      <c r="E17" s="73" t="s">
        <v>389</v>
      </c>
      <c r="F17" s="86" t="s">
        <v>124</v>
      </c>
      <c r="G17" s="73" t="s">
        <v>368</v>
      </c>
      <c r="H17" s="73" t="s">
        <v>126</v>
      </c>
      <c r="I17" s="98">
        <v>42835</v>
      </c>
      <c r="J17" s="85">
        <v>3.5199999999999996</v>
      </c>
      <c r="K17" s="86" t="s">
        <v>128</v>
      </c>
      <c r="L17" s="87">
        <v>5.5999999999999994E-2</v>
      </c>
      <c r="M17" s="84">
        <v>0.01</v>
      </c>
      <c r="N17" s="83">
        <v>415.34</v>
      </c>
      <c r="O17" s="85">
        <v>143.28</v>
      </c>
      <c r="P17" s="83">
        <v>0.59510000000000007</v>
      </c>
      <c r="Q17" s="84">
        <v>5.5604432524997087E-7</v>
      </c>
      <c r="R17" s="84">
        <v>3.51824194555528E-3</v>
      </c>
      <c r="S17" s="84">
        <f>P17/'סכום נכסי הקרן'!$C$42</f>
        <v>1.680920297589721E-5</v>
      </c>
    </row>
    <row r="18" spans="2:19">
      <c r="B18" s="94" t="s">
        <v>1844</v>
      </c>
      <c r="C18" s="73" t="s">
        <v>1845</v>
      </c>
      <c r="D18" s="86" t="s">
        <v>1836</v>
      </c>
      <c r="E18" s="73" t="s">
        <v>443</v>
      </c>
      <c r="F18" s="86" t="s">
        <v>444</v>
      </c>
      <c r="G18" s="73" t="s">
        <v>416</v>
      </c>
      <c r="H18" s="73" t="s">
        <v>126</v>
      </c>
      <c r="I18" s="98">
        <v>42935</v>
      </c>
      <c r="J18" s="85">
        <v>1.5</v>
      </c>
      <c r="K18" s="86" t="s">
        <v>128</v>
      </c>
      <c r="L18" s="87">
        <v>0.06</v>
      </c>
      <c r="M18" s="84">
        <v>1.8399999999999996E-2</v>
      </c>
      <c r="N18" s="83">
        <v>28913</v>
      </c>
      <c r="O18" s="85">
        <v>113.55</v>
      </c>
      <c r="P18" s="83">
        <v>32.830719999999999</v>
      </c>
      <c r="Q18" s="84">
        <v>7.8127432193595307E-6</v>
      </c>
      <c r="R18" s="84">
        <v>0.19409580945518506</v>
      </c>
      <c r="S18" s="84">
        <f>P18/'סכום נכסי הקרן'!$C$42</f>
        <v>9.2733697920492023E-4</v>
      </c>
    </row>
    <row r="19" spans="2:19">
      <c r="B19" s="95"/>
      <c r="C19" s="73"/>
      <c r="D19" s="73"/>
      <c r="E19" s="73"/>
      <c r="F19" s="73"/>
      <c r="G19" s="73"/>
      <c r="H19" s="73"/>
      <c r="I19" s="73"/>
      <c r="J19" s="85"/>
      <c r="K19" s="73"/>
      <c r="L19" s="73"/>
      <c r="M19" s="84"/>
      <c r="N19" s="83"/>
      <c r="O19" s="85"/>
      <c r="P19" s="73"/>
      <c r="Q19" s="73"/>
      <c r="R19" s="84"/>
      <c r="S19" s="73"/>
    </row>
    <row r="20" spans="2:19">
      <c r="B20" s="93" t="s">
        <v>60</v>
      </c>
      <c r="C20" s="71"/>
      <c r="D20" s="71"/>
      <c r="E20" s="71"/>
      <c r="F20" s="71"/>
      <c r="G20" s="71"/>
      <c r="H20" s="71"/>
      <c r="I20" s="71"/>
      <c r="J20" s="82">
        <v>3.3601377642091741</v>
      </c>
      <c r="K20" s="71"/>
      <c r="L20" s="71"/>
      <c r="M20" s="81">
        <v>2.9131667766749789E-2</v>
      </c>
      <c r="N20" s="80"/>
      <c r="O20" s="82"/>
      <c r="P20" s="80">
        <v>54.829190000000004</v>
      </c>
      <c r="Q20" s="71"/>
      <c r="R20" s="81">
        <v>0.32415116131544292</v>
      </c>
      <c r="S20" s="81">
        <f>P20/'סכום נכסי הקרן'!$C$42</f>
        <v>1.5487060724483845E-3</v>
      </c>
    </row>
    <row r="21" spans="2:19">
      <c r="B21" s="94" t="s">
        <v>1846</v>
      </c>
      <c r="C21" s="73" t="s">
        <v>1847</v>
      </c>
      <c r="D21" s="86" t="s">
        <v>1836</v>
      </c>
      <c r="E21" s="73" t="s">
        <v>1841</v>
      </c>
      <c r="F21" s="86" t="s">
        <v>1303</v>
      </c>
      <c r="G21" s="73" t="s">
        <v>322</v>
      </c>
      <c r="H21" s="73" t="s">
        <v>126</v>
      </c>
      <c r="I21" s="98">
        <v>43636</v>
      </c>
      <c r="J21" s="85">
        <v>6.4999999999999991</v>
      </c>
      <c r="K21" s="86" t="s">
        <v>128</v>
      </c>
      <c r="L21" s="87">
        <v>3.7400000000000003E-2</v>
      </c>
      <c r="M21" s="84">
        <v>2.6799999999999997E-2</v>
      </c>
      <c r="N21" s="83">
        <v>4737</v>
      </c>
      <c r="O21" s="85">
        <v>107.2</v>
      </c>
      <c r="P21" s="83">
        <v>5.0780600000000007</v>
      </c>
      <c r="Q21" s="84">
        <v>9.1970224712556643E-6</v>
      </c>
      <c r="R21" s="84">
        <v>3.0021582413117871E-2</v>
      </c>
      <c r="S21" s="84">
        <f>P21/'סכום נכסי הקרן'!$C$42</f>
        <v>1.4343495423254005E-4</v>
      </c>
    </row>
    <row r="22" spans="2:19">
      <c r="B22" s="94" t="s">
        <v>1848</v>
      </c>
      <c r="C22" s="73" t="s">
        <v>1849</v>
      </c>
      <c r="D22" s="86" t="s">
        <v>1836</v>
      </c>
      <c r="E22" s="73" t="s">
        <v>1841</v>
      </c>
      <c r="F22" s="86" t="s">
        <v>1303</v>
      </c>
      <c r="G22" s="73" t="s">
        <v>322</v>
      </c>
      <c r="H22" s="73" t="s">
        <v>126</v>
      </c>
      <c r="I22" s="98">
        <v>43124</v>
      </c>
      <c r="J22" s="85">
        <v>3.32</v>
      </c>
      <c r="K22" s="86" t="s">
        <v>128</v>
      </c>
      <c r="L22" s="87">
        <v>2.5000000000000001E-2</v>
      </c>
      <c r="M22" s="84">
        <v>1.6999999999999998E-2</v>
      </c>
      <c r="N22" s="83">
        <v>3597.25</v>
      </c>
      <c r="O22" s="85">
        <v>102.78</v>
      </c>
      <c r="P22" s="83">
        <v>3.6972600000000004</v>
      </c>
      <c r="Q22" s="84">
        <v>5.7866050837083479E-6</v>
      </c>
      <c r="R22" s="84">
        <v>2.1858267880396094E-2</v>
      </c>
      <c r="S22" s="84">
        <f>P22/'סכום נכסי הקרן'!$C$42</f>
        <v>1.0443285799809397E-4</v>
      </c>
    </row>
    <row r="23" spans="2:19">
      <c r="B23" s="94" t="s">
        <v>1850</v>
      </c>
      <c r="C23" s="73" t="s">
        <v>1851</v>
      </c>
      <c r="D23" s="86" t="s">
        <v>1836</v>
      </c>
      <c r="E23" s="73" t="s">
        <v>1852</v>
      </c>
      <c r="F23" s="86" t="s">
        <v>2204</v>
      </c>
      <c r="G23" s="73" t="s">
        <v>416</v>
      </c>
      <c r="H23" s="73" t="s">
        <v>126</v>
      </c>
      <c r="I23" s="98">
        <v>42936</v>
      </c>
      <c r="J23" s="85">
        <v>4.67</v>
      </c>
      <c r="K23" s="86" t="s">
        <v>128</v>
      </c>
      <c r="L23" s="87">
        <v>3.1E-2</v>
      </c>
      <c r="M23" s="84">
        <v>2.8500000000000001E-2</v>
      </c>
      <c r="N23" s="83">
        <v>9947.68</v>
      </c>
      <c r="O23" s="85">
        <v>101.29</v>
      </c>
      <c r="P23" s="83">
        <v>10.07601</v>
      </c>
      <c r="Q23" s="84">
        <v>1.483498261378209E-5</v>
      </c>
      <c r="R23" s="84">
        <v>5.9569553059711733E-2</v>
      </c>
      <c r="S23" s="84">
        <f>P23/'סכום נכסי הקרן'!$C$42</f>
        <v>2.8460712027755005E-4</v>
      </c>
    </row>
    <row r="24" spans="2:19">
      <c r="B24" s="94" t="s">
        <v>1853</v>
      </c>
      <c r="C24" s="73" t="s">
        <v>1854</v>
      </c>
      <c r="D24" s="86" t="s">
        <v>1836</v>
      </c>
      <c r="E24" s="73" t="s">
        <v>1855</v>
      </c>
      <c r="F24" s="86" t="s">
        <v>125</v>
      </c>
      <c r="G24" s="73" t="s">
        <v>509</v>
      </c>
      <c r="H24" s="73" t="s">
        <v>126</v>
      </c>
      <c r="I24" s="98">
        <v>43741</v>
      </c>
      <c r="J24" s="85">
        <v>1.4799999999999998</v>
      </c>
      <c r="K24" s="86" t="s">
        <v>128</v>
      </c>
      <c r="L24" s="87">
        <v>1.34E-2</v>
      </c>
      <c r="M24" s="84">
        <v>2.53E-2</v>
      </c>
      <c r="N24" s="83">
        <v>21000</v>
      </c>
      <c r="O24" s="85">
        <v>98.29</v>
      </c>
      <c r="P24" s="83">
        <v>20.640900000000002</v>
      </c>
      <c r="Q24" s="84">
        <v>4.1999999999999998E-5</v>
      </c>
      <c r="R24" s="84">
        <v>0.12202937350699375</v>
      </c>
      <c r="S24" s="84">
        <f>P24/'סכום נכסי הקרן'!$C$42</f>
        <v>5.8302315191597503E-4</v>
      </c>
    </row>
    <row r="25" spans="2:19">
      <c r="B25" s="94" t="s">
        <v>1856</v>
      </c>
      <c r="C25" s="73" t="s">
        <v>1857</v>
      </c>
      <c r="D25" s="86" t="s">
        <v>1836</v>
      </c>
      <c r="E25" s="73" t="s">
        <v>1858</v>
      </c>
      <c r="F25" s="86" t="s">
        <v>2204</v>
      </c>
      <c r="G25" s="73" t="s">
        <v>612</v>
      </c>
      <c r="H25" s="73" t="s">
        <v>308</v>
      </c>
      <c r="I25" s="98">
        <v>43312</v>
      </c>
      <c r="J25" s="85">
        <v>4</v>
      </c>
      <c r="K25" s="86" t="s">
        <v>128</v>
      </c>
      <c r="L25" s="87">
        <v>3.5499999999999997E-2</v>
      </c>
      <c r="M25" s="84">
        <v>3.8399999999999997E-2</v>
      </c>
      <c r="N25" s="83">
        <v>15360</v>
      </c>
      <c r="O25" s="85">
        <v>99.85</v>
      </c>
      <c r="P25" s="83">
        <v>15.336959999999999</v>
      </c>
      <c r="Q25" s="84">
        <v>5.0000000000000002E-5</v>
      </c>
      <c r="R25" s="84">
        <v>9.0672384455223493E-2</v>
      </c>
      <c r="S25" s="84">
        <f>P25/'סכום נכסי הקרן'!$C$42</f>
        <v>4.3320798802422528E-4</v>
      </c>
    </row>
    <row r="26" spans="2:19">
      <c r="B26" s="95"/>
      <c r="C26" s="73"/>
      <c r="D26" s="73"/>
      <c r="E26" s="73"/>
      <c r="F26" s="73"/>
      <c r="G26" s="73"/>
      <c r="H26" s="73"/>
      <c r="I26" s="73"/>
      <c r="J26" s="85"/>
      <c r="K26" s="73"/>
      <c r="L26" s="73"/>
      <c r="M26" s="84"/>
      <c r="N26" s="83"/>
      <c r="O26" s="85"/>
      <c r="P26" s="73"/>
      <c r="Q26" s="73"/>
      <c r="R26" s="84"/>
      <c r="S26" s="73"/>
    </row>
    <row r="27" spans="2:19">
      <c r="B27" s="93" t="s">
        <v>46</v>
      </c>
      <c r="C27" s="71"/>
      <c r="D27" s="71"/>
      <c r="E27" s="71"/>
      <c r="F27" s="71"/>
      <c r="G27" s="71"/>
      <c r="H27" s="71"/>
      <c r="I27" s="71"/>
      <c r="J27" s="82">
        <v>0.46</v>
      </c>
      <c r="K27" s="71"/>
      <c r="L27" s="71"/>
      <c r="M27" s="81">
        <v>3.1699999999999999E-2</v>
      </c>
      <c r="N27" s="80"/>
      <c r="O27" s="82"/>
      <c r="P27" s="80">
        <v>2.3300799999999997</v>
      </c>
      <c r="Q27" s="71"/>
      <c r="R27" s="81">
        <v>1.3775475033606864E-2</v>
      </c>
      <c r="S27" s="81">
        <f>P27/'סכום נכסי הקרן'!$C$42</f>
        <v>6.5815472475346261E-5</v>
      </c>
    </row>
    <row r="28" spans="2:19">
      <c r="B28" s="94" t="s">
        <v>1859</v>
      </c>
      <c r="C28" s="73" t="s">
        <v>1860</v>
      </c>
      <c r="D28" s="86" t="s">
        <v>1836</v>
      </c>
      <c r="E28" s="73" t="s">
        <v>1111</v>
      </c>
      <c r="F28" s="86" t="s">
        <v>987</v>
      </c>
      <c r="G28" s="73" t="s">
        <v>501</v>
      </c>
      <c r="H28" s="73" t="s">
        <v>308</v>
      </c>
      <c r="I28" s="98">
        <v>42954</v>
      </c>
      <c r="J28" s="85">
        <v>0.46</v>
      </c>
      <c r="K28" s="86" t="s">
        <v>127</v>
      </c>
      <c r="L28" s="87">
        <v>3.7000000000000005E-2</v>
      </c>
      <c r="M28" s="84">
        <v>3.1699999999999999E-2</v>
      </c>
      <c r="N28" s="83">
        <v>651</v>
      </c>
      <c r="O28" s="85">
        <v>100.4</v>
      </c>
      <c r="P28" s="83">
        <v>2.3300799999999997</v>
      </c>
      <c r="Q28" s="84">
        <v>9.6869233974168203E-6</v>
      </c>
      <c r="R28" s="84">
        <v>1.3775475033606864E-2</v>
      </c>
      <c r="S28" s="84">
        <f>P28/'סכום נכסי הקרן'!$C$42</f>
        <v>6.5815472475346261E-5</v>
      </c>
    </row>
    <row r="29" spans="2:19">
      <c r="B29" s="96"/>
      <c r="C29" s="97"/>
      <c r="D29" s="97"/>
      <c r="E29" s="97"/>
      <c r="F29" s="97"/>
      <c r="G29" s="97"/>
      <c r="H29" s="97"/>
      <c r="I29" s="97"/>
      <c r="J29" s="99"/>
      <c r="K29" s="97"/>
      <c r="L29" s="97"/>
      <c r="M29" s="100"/>
      <c r="N29" s="101"/>
      <c r="O29" s="99"/>
      <c r="P29" s="97"/>
      <c r="Q29" s="97"/>
      <c r="R29" s="100"/>
      <c r="S29" s="97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126" t="s">
        <v>213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126" t="s">
        <v>107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126" t="s">
        <v>195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126" t="s">
        <v>203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2:19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2:19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2:19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2:19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2:19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2:19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2:19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2:19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2:19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2:19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2:19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2:19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2:19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2:19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2:19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2:19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2:19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2:19">
      <c r="B129" s="125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</row>
    <row r="130" spans="2:19">
      <c r="B130" s="125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</row>
    <row r="131" spans="2:19">
      <c r="B131" s="125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</row>
    <row r="132" spans="2:19">
      <c r="B132" s="125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</row>
    <row r="133" spans="2:19">
      <c r="B133" s="125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</row>
    <row r="134" spans="2:19">
      <c r="B134" s="125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</row>
    <row r="135" spans="2:19">
      <c r="B135" s="125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</row>
    <row r="136" spans="2:19">
      <c r="B136" s="125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</row>
    <row r="137" spans="2:19">
      <c r="B137" s="125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</row>
    <row r="138" spans="2:19">
      <c r="B138" s="125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</row>
    <row r="139" spans="2:19">
      <c r="B139" s="125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</row>
    <row r="140" spans="2:19">
      <c r="B140" s="125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</row>
    <row r="141" spans="2:19">
      <c r="B141" s="125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</row>
    <row r="142" spans="2:19">
      <c r="B142" s="125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</row>
    <row r="143" spans="2:19">
      <c r="B143" s="125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</row>
    <row r="144" spans="2:19">
      <c r="B144" s="125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</row>
    <row r="145" spans="2:19">
      <c r="B145" s="125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</row>
    <row r="146" spans="2:19">
      <c r="B146" s="125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</row>
    <row r="147" spans="2:19">
      <c r="B147" s="125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</row>
    <row r="148" spans="2:19">
      <c r="B148" s="125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</row>
    <row r="149" spans="2:19">
      <c r="B149" s="125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</row>
    <row r="150" spans="2:19">
      <c r="B150" s="125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</row>
    <row r="151" spans="2:19">
      <c r="B151" s="125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</row>
    <row r="152" spans="2:19">
      <c r="B152" s="125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</row>
    <row r="153" spans="2:19">
      <c r="B153" s="125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</row>
    <row r="154" spans="2:19">
      <c r="B154" s="125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</row>
    <row r="155" spans="2:19">
      <c r="B155" s="125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</row>
    <row r="156" spans="2:19">
      <c r="B156" s="125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</row>
    <row r="157" spans="2:19">
      <c r="B157" s="125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</row>
    <row r="158" spans="2:19">
      <c r="B158" s="125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</row>
    <row r="159" spans="2:19">
      <c r="B159" s="125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</row>
    <row r="160" spans="2:19">
      <c r="B160" s="125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</row>
    <row r="161" spans="2:19">
      <c r="B161" s="125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</row>
    <row r="162" spans="2:19">
      <c r="B162" s="125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</row>
    <row r="163" spans="2:19">
      <c r="B163" s="125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</row>
    <row r="164" spans="2:19">
      <c r="B164" s="125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</row>
    <row r="165" spans="2:19">
      <c r="B165" s="125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</row>
    <row r="166" spans="2:19">
      <c r="B166" s="125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</row>
    <row r="167" spans="2:19">
      <c r="B167" s="125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</row>
    <row r="168" spans="2:19">
      <c r="B168" s="125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</row>
    <row r="169" spans="2:19">
      <c r="B169" s="125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</row>
    <row r="170" spans="2:19">
      <c r="B170" s="125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</row>
    <row r="171" spans="2:19">
      <c r="B171" s="125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</row>
    <row r="172" spans="2:19">
      <c r="B172" s="125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</row>
    <row r="173" spans="2:19">
      <c r="B173" s="125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</row>
    <row r="174" spans="2:19">
      <c r="B174" s="125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</row>
    <row r="175" spans="2:19">
      <c r="B175" s="125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</row>
    <row r="176" spans="2:19">
      <c r="B176" s="125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</row>
    <row r="177" spans="2:19">
      <c r="B177" s="125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</row>
    <row r="178" spans="2:19">
      <c r="B178" s="125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</row>
    <row r="179" spans="2:19">
      <c r="B179" s="125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</row>
    <row r="180" spans="2:19">
      <c r="B180" s="125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</row>
    <row r="181" spans="2:19">
      <c r="B181" s="125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</row>
    <row r="182" spans="2:19">
      <c r="B182" s="125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</row>
    <row r="183" spans="2:19">
      <c r="B183" s="125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</row>
    <row r="184" spans="2:19">
      <c r="B184" s="125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</row>
    <row r="185" spans="2:19">
      <c r="B185" s="125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</row>
    <row r="186" spans="2:19">
      <c r="B186" s="125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</row>
    <row r="187" spans="2:19">
      <c r="B187" s="125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</row>
    <row r="188" spans="2:19">
      <c r="B188" s="125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</row>
    <row r="189" spans="2:19">
      <c r="B189" s="125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</row>
    <row r="190" spans="2:19">
      <c r="B190" s="125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</row>
    <row r="191" spans="2:19">
      <c r="B191" s="125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</row>
    <row r="192" spans="2:19">
      <c r="B192" s="125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</row>
    <row r="193" spans="2:19">
      <c r="B193" s="125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</row>
    <row r="194" spans="2:19">
      <c r="B194" s="125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</row>
    <row r="195" spans="2:19">
      <c r="B195" s="125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</row>
    <row r="196" spans="2:19">
      <c r="B196" s="125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</row>
    <row r="197" spans="2:19">
      <c r="B197" s="125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</row>
    <row r="198" spans="2:19">
      <c r="B198" s="125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</row>
    <row r="199" spans="2:19">
      <c r="B199" s="125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</row>
    <row r="200" spans="2:19">
      <c r="B200" s="125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</row>
    <row r="201" spans="2:19">
      <c r="B201" s="125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</row>
    <row r="202" spans="2:19">
      <c r="B202" s="125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</row>
    <row r="203" spans="2:19">
      <c r="B203" s="125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</row>
    <row r="204" spans="2:19">
      <c r="B204" s="125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</row>
    <row r="205" spans="2:19">
      <c r="B205" s="125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</row>
    <row r="206" spans="2:19">
      <c r="B206" s="125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</row>
    <row r="207" spans="2:19">
      <c r="B207" s="125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</row>
    <row r="208" spans="2:19">
      <c r="B208" s="125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</row>
    <row r="209" spans="2:19">
      <c r="B209" s="125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</row>
    <row r="210" spans="2:19">
      <c r="B210" s="125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</row>
    <row r="211" spans="2:19">
      <c r="B211" s="125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</row>
    <row r="212" spans="2:19">
      <c r="B212" s="125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</row>
    <row r="213" spans="2:19">
      <c r="B213" s="125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</row>
    <row r="214" spans="2:19">
      <c r="B214" s="125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</row>
    <row r="215" spans="2:19">
      <c r="B215" s="125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</row>
    <row r="216" spans="2:19">
      <c r="B216" s="125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</row>
    <row r="217" spans="2:19">
      <c r="B217" s="125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</row>
    <row r="218" spans="2:19">
      <c r="B218" s="125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</row>
    <row r="219" spans="2:19">
      <c r="B219" s="125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</row>
    <row r="220" spans="2:19">
      <c r="B220" s="125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</row>
    <row r="221" spans="2:19">
      <c r="B221" s="125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</row>
    <row r="222" spans="2:19">
      <c r="B222" s="125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</row>
    <row r="223" spans="2:19">
      <c r="B223" s="125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</row>
    <row r="224" spans="2:19">
      <c r="B224" s="125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</row>
    <row r="225" spans="2:19">
      <c r="B225" s="125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</row>
    <row r="226" spans="2:19">
      <c r="B226" s="125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</row>
    <row r="227" spans="2:19">
      <c r="B227" s="125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</row>
    <row r="228" spans="2:19">
      <c r="B228" s="125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</row>
    <row r="229" spans="2:19">
      <c r="B229" s="125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</row>
    <row r="230" spans="2:19">
      <c r="B230" s="125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</row>
    <row r="231" spans="2:19">
      <c r="B231" s="125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</row>
    <row r="232" spans="2:19">
      <c r="B232" s="125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</row>
    <row r="233" spans="2:19">
      <c r="B233" s="125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</row>
    <row r="234" spans="2:19">
      <c r="B234" s="125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</row>
    <row r="235" spans="2:19">
      <c r="B235" s="125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</row>
    <row r="236" spans="2:19">
      <c r="B236" s="125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</row>
    <row r="237" spans="2:19">
      <c r="B237" s="125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</row>
    <row r="238" spans="2:19">
      <c r="B238" s="125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</row>
    <row r="239" spans="2:19">
      <c r="B239" s="125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</row>
    <row r="240" spans="2:19">
      <c r="B240" s="125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</row>
    <row r="241" spans="2:19">
      <c r="B241" s="125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</row>
    <row r="242" spans="2:19">
      <c r="B242" s="125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</row>
    <row r="243" spans="2:19">
      <c r="B243" s="125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</row>
    <row r="244" spans="2:19">
      <c r="B244" s="125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</row>
    <row r="245" spans="2:19">
      <c r="B245" s="125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</row>
    <row r="246" spans="2:19">
      <c r="B246" s="125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</row>
    <row r="247" spans="2:19">
      <c r="B247" s="125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</row>
    <row r="248" spans="2:19">
      <c r="B248" s="125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</row>
    <row r="249" spans="2:19">
      <c r="B249" s="125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</row>
    <row r="250" spans="2:19">
      <c r="B250" s="125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</row>
    <row r="251" spans="2:19">
      <c r="B251" s="125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</row>
    <row r="252" spans="2:19">
      <c r="B252" s="125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</row>
    <row r="253" spans="2:19">
      <c r="B253" s="125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</row>
    <row r="254" spans="2:19">
      <c r="B254" s="125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</row>
    <row r="255" spans="2:19">
      <c r="B255" s="125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</row>
    <row r="256" spans="2:19">
      <c r="B256" s="125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</row>
    <row r="257" spans="2:19">
      <c r="B257" s="125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</row>
    <row r="258" spans="2:19">
      <c r="B258" s="125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</row>
    <row r="259" spans="2:19">
      <c r="B259" s="125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</row>
    <row r="260" spans="2:19">
      <c r="B260" s="125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</row>
    <row r="261" spans="2:19">
      <c r="B261" s="125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</row>
    <row r="262" spans="2:19">
      <c r="B262" s="125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</row>
    <row r="263" spans="2:19">
      <c r="B263" s="125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</row>
    <row r="264" spans="2:19">
      <c r="B264" s="125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</row>
    <row r="265" spans="2:19">
      <c r="B265" s="125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</row>
    <row r="266" spans="2:19">
      <c r="B266" s="125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</row>
    <row r="267" spans="2:19">
      <c r="B267" s="125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</row>
    <row r="268" spans="2:19">
      <c r="B268" s="125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</row>
    <row r="269" spans="2:19">
      <c r="B269" s="125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</row>
    <row r="270" spans="2:19">
      <c r="B270" s="125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</row>
    <row r="271" spans="2:19">
      <c r="B271" s="125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</row>
    <row r="272" spans="2:19">
      <c r="B272" s="125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</row>
    <row r="273" spans="2:19">
      <c r="B273" s="125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</row>
    <row r="274" spans="2:19">
      <c r="B274" s="125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</row>
    <row r="275" spans="2:19">
      <c r="B275" s="125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</row>
    <row r="276" spans="2:19">
      <c r="B276" s="125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</row>
    <row r="277" spans="2:19">
      <c r="B277" s="125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</row>
    <row r="278" spans="2:19">
      <c r="B278" s="125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</row>
    <row r="279" spans="2:19">
      <c r="B279" s="125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</row>
    <row r="280" spans="2:19">
      <c r="B280" s="125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</row>
    <row r="281" spans="2:19">
      <c r="B281" s="125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</row>
    <row r="282" spans="2:19">
      <c r="B282" s="125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</row>
    <row r="283" spans="2:19">
      <c r="B283" s="125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</row>
    <row r="284" spans="2:19">
      <c r="B284" s="125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</row>
    <row r="285" spans="2:19">
      <c r="B285" s="125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</row>
    <row r="286" spans="2:19">
      <c r="B286" s="125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</row>
    <row r="287" spans="2:19">
      <c r="B287" s="125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</row>
    <row r="288" spans="2:19">
      <c r="B288" s="125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</row>
    <row r="289" spans="2:19">
      <c r="B289" s="125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</row>
    <row r="290" spans="2:19">
      <c r="B290" s="125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</row>
    <row r="291" spans="2:19">
      <c r="B291" s="125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</row>
    <row r="292" spans="2:19">
      <c r="B292" s="125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</row>
    <row r="293" spans="2:19">
      <c r="B293" s="125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</row>
    <row r="294" spans="2:19">
      <c r="B294" s="125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</row>
    <row r="295" spans="2:19">
      <c r="B295" s="125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</row>
    <row r="296" spans="2:19">
      <c r="B296" s="125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</row>
    <row r="297" spans="2:19">
      <c r="B297" s="125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</row>
    <row r="298" spans="2:19">
      <c r="B298" s="125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</row>
    <row r="299" spans="2:19">
      <c r="B299" s="125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</row>
    <row r="300" spans="2:19">
      <c r="B300" s="125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</row>
    <row r="301" spans="2:19">
      <c r="B301" s="125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</row>
    <row r="302" spans="2:19">
      <c r="B302" s="125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</row>
    <row r="303" spans="2:19">
      <c r="B303" s="125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</row>
    <row r="304" spans="2:19">
      <c r="B304" s="125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</row>
    <row r="305" spans="2:19">
      <c r="B305" s="125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</row>
    <row r="306" spans="2:19">
      <c r="B306" s="125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</row>
    <row r="307" spans="2:19">
      <c r="B307" s="125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</row>
    <row r="308" spans="2:19">
      <c r="B308" s="125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</row>
    <row r="309" spans="2:19">
      <c r="B309" s="125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</row>
    <row r="310" spans="2:19">
      <c r="B310" s="125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</row>
    <row r="311" spans="2:19">
      <c r="B311" s="125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</row>
    <row r="312" spans="2:19">
      <c r="B312" s="125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</row>
    <row r="313" spans="2:19">
      <c r="B313" s="125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</row>
    <row r="314" spans="2:19">
      <c r="B314" s="125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</row>
    <row r="315" spans="2:19">
      <c r="B315" s="125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</row>
    <row r="316" spans="2:19">
      <c r="B316" s="125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</row>
    <row r="317" spans="2:19">
      <c r="B317" s="125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</row>
    <row r="318" spans="2:19">
      <c r="B318" s="125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</row>
    <row r="319" spans="2:19">
      <c r="B319" s="125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</row>
    <row r="320" spans="2:19">
      <c r="B320" s="125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</row>
    <row r="321" spans="2:19">
      <c r="B321" s="125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</row>
    <row r="322" spans="2:19">
      <c r="B322" s="125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</row>
    <row r="323" spans="2:19">
      <c r="B323" s="125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</row>
    <row r="324" spans="2:19">
      <c r="B324" s="125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</row>
    <row r="325" spans="2:19">
      <c r="B325" s="125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</row>
    <row r="326" spans="2:19">
      <c r="B326" s="125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</row>
    <row r="327" spans="2:19">
      <c r="B327" s="125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</row>
    <row r="328" spans="2:19">
      <c r="B328" s="125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</row>
    <row r="329" spans="2:19">
      <c r="B329" s="125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</row>
    <row r="330" spans="2:19">
      <c r="B330" s="125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</row>
    <row r="331" spans="2:19">
      <c r="B331" s="125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</row>
    <row r="332" spans="2:19">
      <c r="B332" s="125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</row>
    <row r="333" spans="2:19">
      <c r="B333" s="125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</row>
    <row r="334" spans="2:19">
      <c r="B334" s="125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</row>
    <row r="335" spans="2:19">
      <c r="B335" s="125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</row>
    <row r="336" spans="2:19">
      <c r="B336" s="125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</row>
    <row r="337" spans="2:19">
      <c r="B337" s="125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</row>
    <row r="338" spans="2:19">
      <c r="B338" s="125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</row>
    <row r="339" spans="2:19">
      <c r="B339" s="125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</row>
    <row r="340" spans="2:19">
      <c r="B340" s="125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</row>
    <row r="341" spans="2:19">
      <c r="B341" s="125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</row>
    <row r="342" spans="2:19">
      <c r="B342" s="125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</row>
    <row r="343" spans="2:19">
      <c r="B343" s="125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</row>
    <row r="344" spans="2:19">
      <c r="B344" s="125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</row>
    <row r="345" spans="2:19">
      <c r="B345" s="125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</row>
    <row r="346" spans="2:19">
      <c r="B346" s="125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</row>
    <row r="347" spans="2:19">
      <c r="B347" s="125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</row>
    <row r="348" spans="2:19">
      <c r="B348" s="125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</row>
    <row r="349" spans="2:19">
      <c r="B349" s="125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</row>
    <row r="350" spans="2:19">
      <c r="B350" s="125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</row>
    <row r="351" spans="2:19">
      <c r="B351" s="125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</row>
    <row r="352" spans="2:19">
      <c r="B352" s="125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</row>
    <row r="353" spans="2:19">
      <c r="B353" s="125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</row>
    <row r="354" spans="2:19">
      <c r="B354" s="125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</row>
    <row r="355" spans="2:19">
      <c r="B355" s="125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</row>
    <row r="356" spans="2:19">
      <c r="B356" s="125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</row>
    <row r="357" spans="2:19">
      <c r="B357" s="125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</row>
    <row r="358" spans="2:19">
      <c r="B358" s="125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</row>
    <row r="359" spans="2:19">
      <c r="B359" s="125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</row>
    <row r="360" spans="2:19">
      <c r="B360" s="125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</row>
    <row r="361" spans="2:19">
      <c r="B361" s="125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</row>
    <row r="362" spans="2:19">
      <c r="B362" s="125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</row>
    <row r="363" spans="2:19">
      <c r="B363" s="125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</row>
    <row r="364" spans="2:19">
      <c r="B364" s="125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</row>
    <row r="365" spans="2:19">
      <c r="B365" s="125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</row>
    <row r="366" spans="2:19">
      <c r="B366" s="125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</row>
    <row r="367" spans="2:19">
      <c r="B367" s="125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</row>
    <row r="368" spans="2:19">
      <c r="B368" s="125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</row>
    <row r="369" spans="2:19">
      <c r="B369" s="125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</row>
    <row r="370" spans="2:19">
      <c r="B370" s="125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</row>
    <row r="371" spans="2:19">
      <c r="B371" s="125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</row>
    <row r="372" spans="2:19">
      <c r="B372" s="125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</row>
    <row r="373" spans="2:19">
      <c r="B373" s="125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</row>
    <row r="374" spans="2:19">
      <c r="B374" s="125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</row>
    <row r="375" spans="2:19">
      <c r="B375" s="125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</row>
    <row r="376" spans="2:19">
      <c r="B376" s="125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</row>
    <row r="377" spans="2:19">
      <c r="B377" s="125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</row>
    <row r="378" spans="2:19">
      <c r="B378" s="125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</row>
    <row r="379" spans="2:19">
      <c r="B379" s="125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</row>
    <row r="380" spans="2:19">
      <c r="B380" s="125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</row>
    <row r="381" spans="2:19">
      <c r="B381" s="125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</row>
    <row r="382" spans="2:19">
      <c r="B382" s="125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</row>
    <row r="383" spans="2:19">
      <c r="B383" s="125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</row>
    <row r="384" spans="2:19">
      <c r="B384" s="125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</row>
    <row r="385" spans="2:19">
      <c r="B385" s="125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</row>
    <row r="386" spans="2:19">
      <c r="B386" s="125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</row>
    <row r="387" spans="2:19">
      <c r="B387" s="125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</row>
    <row r="388" spans="2:19">
      <c r="B388" s="125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</row>
    <row r="389" spans="2:19">
      <c r="B389" s="125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</row>
    <row r="390" spans="2:19">
      <c r="B390" s="125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</row>
    <row r="391" spans="2:19">
      <c r="B391" s="125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</row>
    <row r="392" spans="2:19">
      <c r="B392" s="125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</row>
    <row r="393" spans="2:19">
      <c r="B393" s="125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</row>
    <row r="394" spans="2:19">
      <c r="B394" s="125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</row>
    <row r="395" spans="2:19">
      <c r="B395" s="125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</row>
    <row r="396" spans="2:19">
      <c r="B396" s="125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</row>
    <row r="397" spans="2:19">
      <c r="B397" s="125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</row>
    <row r="398" spans="2:19">
      <c r="B398" s="125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</row>
    <row r="399" spans="2:19">
      <c r="B399" s="125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</row>
    <row r="400" spans="2:19">
      <c r="B400" s="125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</row>
    <row r="401" spans="2:19">
      <c r="B401" s="125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</row>
    <row r="402" spans="2:19">
      <c r="B402" s="125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</row>
    <row r="403" spans="2:19">
      <c r="B403" s="125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</row>
    <row r="404" spans="2:19">
      <c r="B404" s="125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</row>
    <row r="405" spans="2:19">
      <c r="B405" s="125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</row>
    <row r="406" spans="2:19">
      <c r="B406" s="125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</row>
    <row r="407" spans="2:19">
      <c r="B407" s="125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</row>
    <row r="408" spans="2:19">
      <c r="B408" s="125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</row>
    <row r="409" spans="2:19">
      <c r="B409" s="125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</row>
    <row r="410" spans="2:19">
      <c r="B410" s="125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</row>
    <row r="411" spans="2:19">
      <c r="B411" s="125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</row>
    <row r="412" spans="2:19">
      <c r="B412" s="125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</row>
    <row r="413" spans="2:19">
      <c r="B413" s="125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</row>
    <row r="414" spans="2:19">
      <c r="B414" s="125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</row>
    <row r="415" spans="2:19">
      <c r="B415" s="125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</row>
    <row r="416" spans="2:19">
      <c r="B416" s="125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</row>
    <row r="417" spans="2:19">
      <c r="B417" s="125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</row>
    <row r="418" spans="2:19">
      <c r="B418" s="125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</row>
    <row r="419" spans="2:19">
      <c r="B419" s="125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</row>
    <row r="420" spans="2:19">
      <c r="B420" s="125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</row>
    <row r="421" spans="2:19">
      <c r="B421" s="125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</row>
    <row r="422" spans="2:19">
      <c r="B422" s="125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</row>
    <row r="423" spans="2:19">
      <c r="B423" s="125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</row>
    <row r="424" spans="2:19">
      <c r="B424" s="125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</row>
    <row r="425" spans="2:19">
      <c r="B425" s="125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</row>
    <row r="426" spans="2:19">
      <c r="B426" s="125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</row>
    <row r="427" spans="2:19">
      <c r="B427" s="125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</row>
    <row r="428" spans="2:19">
      <c r="B428" s="125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</row>
    <row r="429" spans="2:19">
      <c r="B429" s="125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</row>
    <row r="430" spans="2:19">
      <c r="B430" s="125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</row>
    <row r="431" spans="2:19">
      <c r="B431" s="125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</row>
    <row r="432" spans="2:19">
      <c r="B432" s="125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</row>
    <row r="433" spans="2:19">
      <c r="B433" s="125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</row>
    <row r="434" spans="2:19">
      <c r="B434" s="125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</row>
    <row r="435" spans="2:19">
      <c r="B435" s="125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</row>
    <row r="436" spans="2:19">
      <c r="B436" s="125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</row>
    <row r="437" spans="2:19">
      <c r="B437" s="125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</row>
    <row r="438" spans="2:19">
      <c r="B438" s="125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</row>
    <row r="439" spans="2:19">
      <c r="B439" s="125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</row>
    <row r="440" spans="2:19">
      <c r="B440" s="125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</row>
    <row r="441" spans="2:19">
      <c r="B441" s="125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</row>
    <row r="442" spans="2:19">
      <c r="B442" s="125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</row>
    <row r="443" spans="2:19">
      <c r="B443" s="125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</row>
    <row r="444" spans="2:19">
      <c r="B444" s="125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</row>
    <row r="445" spans="2:19">
      <c r="B445" s="125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</row>
    <row r="446" spans="2:19">
      <c r="B446" s="125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</row>
    <row r="447" spans="2:19">
      <c r="B447" s="125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</row>
    <row r="448" spans="2:19">
      <c r="B448" s="125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</row>
    <row r="449" spans="2:19">
      <c r="B449" s="125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</row>
    <row r="450" spans="2:19">
      <c r="B450" s="125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</row>
    <row r="451" spans="2:19">
      <c r="B451" s="125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</row>
    <row r="452" spans="2:19">
      <c r="B452" s="125"/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  <c r="S452" s="110"/>
    </row>
    <row r="453" spans="2:19">
      <c r="B453" s="125"/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</row>
    <row r="454" spans="2:19">
      <c r="B454" s="125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</row>
    <row r="455" spans="2:19">
      <c r="B455" s="125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</row>
    <row r="456" spans="2:19">
      <c r="B456" s="125"/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</row>
    <row r="457" spans="2:19">
      <c r="B457" s="125"/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</row>
    <row r="458" spans="2:19">
      <c r="B458" s="125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</row>
    <row r="459" spans="2:19">
      <c r="B459" s="125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</row>
    <row r="460" spans="2:19">
      <c r="B460" s="125"/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</row>
    <row r="461" spans="2:19">
      <c r="B461" s="125"/>
      <c r="C461" s="110"/>
      <c r="D461" s="110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</row>
    <row r="462" spans="2:19">
      <c r="B462" s="125"/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</row>
    <row r="463" spans="2:19">
      <c r="B463" s="125"/>
      <c r="C463" s="110"/>
      <c r="D463" s="110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</row>
    <row r="464" spans="2:19">
      <c r="B464" s="125"/>
      <c r="C464" s="110"/>
      <c r="D464" s="110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</row>
    <row r="465" spans="2:19">
      <c r="B465" s="125"/>
      <c r="C465" s="110"/>
      <c r="D465" s="110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</row>
    <row r="466" spans="2:19">
      <c r="B466" s="125"/>
      <c r="C466" s="110"/>
      <c r="D466" s="110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</row>
    <row r="467" spans="2:19">
      <c r="B467" s="125"/>
      <c r="C467" s="110"/>
      <c r="D467" s="110"/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</row>
    <row r="468" spans="2:19">
      <c r="B468" s="125"/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</row>
    <row r="469" spans="2:19">
      <c r="B469" s="125"/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</row>
    <row r="470" spans="2:19">
      <c r="B470" s="125"/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</row>
    <row r="471" spans="2:19">
      <c r="B471" s="125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</row>
    <row r="472" spans="2:19">
      <c r="B472" s="125"/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</row>
    <row r="473" spans="2:19">
      <c r="B473" s="125"/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</row>
    <row r="474" spans="2:19">
      <c r="B474" s="125"/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</row>
    <row r="475" spans="2:19">
      <c r="B475" s="125"/>
      <c r="C475" s="110"/>
      <c r="D475" s="110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</row>
    <row r="476" spans="2:19">
      <c r="B476" s="125"/>
      <c r="C476" s="110"/>
      <c r="D476" s="110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  <c r="S476" s="110"/>
    </row>
    <row r="477" spans="2:19">
      <c r="B477" s="125"/>
      <c r="C477" s="110"/>
      <c r="D477" s="110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</row>
    <row r="478" spans="2:19">
      <c r="B478" s="125"/>
      <c r="C478" s="110"/>
      <c r="D478" s="110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</row>
    <row r="479" spans="2:19">
      <c r="B479" s="125"/>
      <c r="C479" s="110"/>
      <c r="D479" s="110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</row>
    <row r="480" spans="2:19">
      <c r="B480" s="125"/>
      <c r="C480" s="110"/>
      <c r="D480" s="110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</row>
    <row r="481" spans="2:19">
      <c r="B481" s="125"/>
      <c r="C481" s="110"/>
      <c r="D481" s="110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</row>
    <row r="482" spans="2:19">
      <c r="B482" s="125"/>
      <c r="C482" s="110"/>
      <c r="D482" s="110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</row>
    <row r="483" spans="2:19">
      <c r="B483" s="125"/>
      <c r="C483" s="110"/>
      <c r="D483" s="110"/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</row>
    <row r="484" spans="2:19">
      <c r="B484" s="125"/>
      <c r="C484" s="110"/>
      <c r="D484" s="110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</row>
    <row r="485" spans="2:19">
      <c r="B485" s="125"/>
      <c r="C485" s="110"/>
      <c r="D485" s="110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</row>
    <row r="486" spans="2:19">
      <c r="B486" s="125"/>
      <c r="C486" s="110"/>
      <c r="D486" s="110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</row>
    <row r="487" spans="2:19">
      <c r="B487" s="125"/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</row>
    <row r="488" spans="2:19">
      <c r="B488" s="125"/>
      <c r="C488" s="110"/>
      <c r="D488" s="110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</row>
    <row r="489" spans="2:19">
      <c r="B489" s="125"/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</row>
    <row r="490" spans="2:19">
      <c r="B490" s="125"/>
      <c r="C490" s="110"/>
      <c r="D490" s="110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</row>
    <row r="491" spans="2:19">
      <c r="B491" s="125"/>
      <c r="C491" s="110"/>
      <c r="D491" s="110"/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</row>
    <row r="492" spans="2:19">
      <c r="B492" s="125"/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</row>
    <row r="493" spans="2:19">
      <c r="B493" s="125"/>
      <c r="C493" s="110"/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</row>
    <row r="494" spans="2:19">
      <c r="B494" s="125"/>
      <c r="C494" s="110"/>
      <c r="D494" s="110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</row>
    <row r="495" spans="2:19">
      <c r="B495" s="125"/>
      <c r="C495" s="110"/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</row>
    <row r="496" spans="2:19">
      <c r="B496" s="125"/>
      <c r="C496" s="110"/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</row>
    <row r="497" spans="2:19">
      <c r="B497" s="125"/>
      <c r="C497" s="110"/>
      <c r="D497" s="110"/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</row>
    <row r="498" spans="2:19">
      <c r="B498" s="125"/>
      <c r="C498" s="110"/>
      <c r="D498" s="110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</row>
    <row r="499" spans="2:19">
      <c r="B499" s="125"/>
      <c r="C499" s="110"/>
      <c r="D499" s="110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</row>
    <row r="500" spans="2:19">
      <c r="B500" s="125"/>
      <c r="C500" s="110"/>
      <c r="D500" s="110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</row>
    <row r="501" spans="2:19">
      <c r="B501" s="125"/>
      <c r="C501" s="110"/>
      <c r="D501" s="110"/>
      <c r="E501" s="110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</row>
    <row r="502" spans="2:19">
      <c r="B502" s="125"/>
      <c r="C502" s="110"/>
      <c r="D502" s="110"/>
      <c r="E502" s="110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</row>
    <row r="503" spans="2:19">
      <c r="B503" s="125"/>
      <c r="C503" s="110"/>
      <c r="D503" s="110"/>
      <c r="E503" s="110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</row>
    <row r="504" spans="2:19">
      <c r="B504" s="125"/>
      <c r="C504" s="110"/>
      <c r="D504" s="110"/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</row>
    <row r="505" spans="2:19">
      <c r="B505" s="125"/>
      <c r="C505" s="110"/>
      <c r="D505" s="110"/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</row>
    <row r="506" spans="2:19">
      <c r="B506" s="125"/>
      <c r="C506" s="110"/>
      <c r="D506" s="110"/>
      <c r="E506" s="110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</row>
    <row r="507" spans="2:19">
      <c r="B507" s="125"/>
      <c r="C507" s="110"/>
      <c r="D507" s="110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  <c r="S507" s="110"/>
    </row>
    <row r="508" spans="2:19">
      <c r="B508" s="125"/>
      <c r="C508" s="110"/>
      <c r="D508" s="110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  <c r="S508" s="110"/>
    </row>
    <row r="509" spans="2:19">
      <c r="B509" s="125"/>
      <c r="C509" s="110"/>
      <c r="D509" s="110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</row>
    <row r="510" spans="2:19">
      <c r="B510" s="125"/>
      <c r="C510" s="110"/>
      <c r="D510" s="110"/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  <c r="S510" s="110"/>
    </row>
    <row r="511" spans="2:19">
      <c r="B511" s="125"/>
      <c r="C511" s="110"/>
      <c r="D511" s="110"/>
      <c r="E511" s="110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</row>
    <row r="512" spans="2:19">
      <c r="B512" s="125"/>
      <c r="C512" s="110"/>
      <c r="D512" s="110"/>
      <c r="E512" s="110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  <c r="S512" s="110"/>
    </row>
    <row r="513" spans="2:19">
      <c r="B513" s="125"/>
      <c r="C513" s="110"/>
      <c r="D513" s="110"/>
      <c r="E513" s="110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</row>
    <row r="514" spans="2:19">
      <c r="B514" s="125"/>
      <c r="C514" s="110"/>
      <c r="D514" s="110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</row>
    <row r="515" spans="2:19">
      <c r="B515" s="125"/>
      <c r="C515" s="110"/>
      <c r="D515" s="110"/>
      <c r="E515" s="110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</row>
    <row r="516" spans="2:19">
      <c r="B516" s="125"/>
      <c r="C516" s="110"/>
      <c r="D516" s="110"/>
      <c r="E516" s="110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</row>
    <row r="517" spans="2:19">
      <c r="B517" s="125"/>
      <c r="C517" s="110"/>
      <c r="D517" s="110"/>
      <c r="E517" s="110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</row>
    <row r="518" spans="2:19">
      <c r="B518" s="125"/>
      <c r="C518" s="110"/>
      <c r="D518" s="110"/>
      <c r="E518" s="110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  <c r="S518" s="110"/>
    </row>
    <row r="519" spans="2:19">
      <c r="B519" s="125"/>
      <c r="C519" s="110"/>
      <c r="D519" s="110"/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  <c r="S519" s="110"/>
    </row>
    <row r="520" spans="2:19">
      <c r="B520" s="125"/>
      <c r="C520" s="110"/>
      <c r="D520" s="110"/>
      <c r="E520" s="110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</row>
    <row r="521" spans="2:19">
      <c r="B521" s="125"/>
      <c r="C521" s="110"/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</row>
    <row r="522" spans="2:19">
      <c r="B522" s="125"/>
      <c r="C522" s="110"/>
      <c r="D522" s="110"/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</row>
    <row r="523" spans="2:19">
      <c r="B523" s="125"/>
      <c r="C523" s="110"/>
      <c r="D523" s="110"/>
      <c r="E523" s="110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</row>
    <row r="524" spans="2:19">
      <c r="B524" s="125"/>
      <c r="C524" s="110"/>
      <c r="D524" s="110"/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</row>
    <row r="525" spans="2:19">
      <c r="B525" s="125"/>
      <c r="C525" s="110"/>
      <c r="D525" s="110"/>
      <c r="E525" s="110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</row>
    <row r="526" spans="2:19">
      <c r="B526" s="125"/>
      <c r="C526" s="110"/>
      <c r="D526" s="110"/>
      <c r="E526" s="110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</row>
    <row r="527" spans="2:19">
      <c r="B527" s="125"/>
      <c r="C527" s="110"/>
      <c r="D527" s="110"/>
      <c r="E527" s="110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</row>
    <row r="528" spans="2:19">
      <c r="B528" s="125"/>
      <c r="C528" s="110"/>
      <c r="D528" s="110"/>
      <c r="E528" s="110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</row>
    <row r="529" spans="2:19">
      <c r="B529" s="125"/>
      <c r="C529" s="110"/>
      <c r="D529" s="110"/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</row>
    <row r="530" spans="2:19">
      <c r="B530" s="125"/>
      <c r="C530" s="110"/>
      <c r="D530" s="110"/>
      <c r="E530" s="110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</row>
    <row r="531" spans="2:19">
      <c r="B531" s="125"/>
      <c r="C531" s="110"/>
      <c r="D531" s="110"/>
      <c r="E531" s="110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  <c r="S531" s="110"/>
    </row>
    <row r="532" spans="2:19">
      <c r="B532" s="125"/>
      <c r="C532" s="110"/>
      <c r="D532" s="110"/>
      <c r="E532" s="110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</row>
    <row r="533" spans="2:19">
      <c r="B533" s="125"/>
      <c r="C533" s="110"/>
      <c r="D533" s="110"/>
      <c r="E533" s="110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  <c r="S533" s="110"/>
    </row>
    <row r="534" spans="2:19">
      <c r="B534" s="125"/>
      <c r="C534" s="110"/>
      <c r="D534" s="110"/>
      <c r="E534" s="110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  <c r="S534" s="110"/>
    </row>
    <row r="535" spans="2:19">
      <c r="B535" s="125"/>
      <c r="C535" s="125"/>
      <c r="D535" s="125"/>
      <c r="E535" s="125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</row>
    <row r="536" spans="2:19">
      <c r="B536" s="125"/>
      <c r="C536" s="125"/>
      <c r="D536" s="125"/>
      <c r="E536" s="125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</row>
    <row r="537" spans="2:19">
      <c r="B537" s="125"/>
      <c r="C537" s="125"/>
      <c r="D537" s="125"/>
      <c r="E537" s="125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</row>
    <row r="538" spans="2:19">
      <c r="B538" s="131"/>
      <c r="C538" s="125"/>
      <c r="D538" s="125"/>
      <c r="E538" s="125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</row>
    <row r="539" spans="2:19">
      <c r="B539" s="131"/>
      <c r="C539" s="125"/>
      <c r="D539" s="125"/>
      <c r="E539" s="125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</row>
    <row r="540" spans="2:19">
      <c r="B540" s="132"/>
      <c r="C540" s="125"/>
      <c r="D540" s="125"/>
      <c r="E540" s="125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  <c r="S540" s="110"/>
    </row>
    <row r="541" spans="2:19">
      <c r="B541" s="125"/>
      <c r="C541" s="125"/>
      <c r="D541" s="125"/>
      <c r="E541" s="125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</row>
    <row r="542" spans="2:19">
      <c r="B542" s="125"/>
      <c r="C542" s="125"/>
      <c r="D542" s="125"/>
      <c r="E542" s="125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  <c r="S542" s="110"/>
    </row>
    <row r="543" spans="2:19">
      <c r="B543" s="125"/>
      <c r="C543" s="125"/>
      <c r="D543" s="125"/>
      <c r="E543" s="125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  <c r="S543" s="110"/>
    </row>
    <row r="544" spans="2:19">
      <c r="B544" s="125"/>
      <c r="C544" s="125"/>
      <c r="D544" s="125"/>
      <c r="E544" s="125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</row>
    <row r="545" spans="2:19">
      <c r="B545" s="125"/>
      <c r="C545" s="125"/>
      <c r="D545" s="125"/>
      <c r="E545" s="125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  <c r="S545" s="110"/>
    </row>
    <row r="546" spans="2:19">
      <c r="B546" s="125"/>
      <c r="C546" s="125"/>
      <c r="D546" s="125"/>
      <c r="E546" s="125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</row>
    <row r="547" spans="2:19">
      <c r="B547" s="125"/>
      <c r="C547" s="125"/>
      <c r="D547" s="125"/>
      <c r="E547" s="125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</row>
    <row r="548" spans="2:19">
      <c r="B548" s="125"/>
      <c r="C548" s="125"/>
      <c r="D548" s="125"/>
      <c r="E548" s="125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</row>
    <row r="549" spans="2:19">
      <c r="B549" s="125"/>
      <c r="C549" s="125"/>
      <c r="D549" s="125"/>
      <c r="E549" s="125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</row>
    <row r="550" spans="2:19">
      <c r="B550" s="125"/>
      <c r="C550" s="125"/>
      <c r="D550" s="125"/>
      <c r="E550" s="125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</row>
    <row r="551" spans="2:19">
      <c r="B551" s="125"/>
      <c r="C551" s="125"/>
      <c r="D551" s="125"/>
      <c r="E551" s="125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</row>
    <row r="552" spans="2:19">
      <c r="B552" s="125"/>
      <c r="C552" s="125"/>
      <c r="D552" s="125"/>
      <c r="E552" s="125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</row>
    <row r="553" spans="2:19">
      <c r="B553" s="125"/>
      <c r="C553" s="125"/>
      <c r="D553" s="125"/>
      <c r="E553" s="125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</row>
    <row r="554" spans="2:19">
      <c r="B554" s="125"/>
      <c r="C554" s="125"/>
      <c r="D554" s="125"/>
      <c r="E554" s="125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</row>
    <row r="555" spans="2:19">
      <c r="B555" s="125"/>
      <c r="C555" s="125"/>
      <c r="D555" s="125"/>
      <c r="E555" s="125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  <c r="S555" s="110"/>
    </row>
    <row r="556" spans="2:19">
      <c r="B556" s="125"/>
      <c r="C556" s="125"/>
      <c r="D556" s="125"/>
      <c r="E556" s="125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</row>
    <row r="557" spans="2:19">
      <c r="B557" s="125"/>
      <c r="C557" s="125"/>
      <c r="D557" s="125"/>
      <c r="E557" s="125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</row>
    <row r="558" spans="2:19">
      <c r="B558" s="125"/>
      <c r="C558" s="125"/>
      <c r="D558" s="125"/>
      <c r="E558" s="125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  <c r="S558" s="110"/>
    </row>
    <row r="559" spans="2:19">
      <c r="B559" s="125"/>
      <c r="C559" s="125"/>
      <c r="D559" s="125"/>
      <c r="E559" s="125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</row>
    <row r="560" spans="2:19">
      <c r="B560" s="125"/>
      <c r="C560" s="125"/>
      <c r="D560" s="125"/>
      <c r="E560" s="125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</row>
    <row r="561" spans="2:19">
      <c r="B561" s="125"/>
      <c r="C561" s="125"/>
      <c r="D561" s="125"/>
      <c r="E561" s="125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</row>
    <row r="562" spans="2:19">
      <c r="B562" s="125"/>
      <c r="C562" s="125"/>
      <c r="D562" s="125"/>
      <c r="E562" s="125"/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</row>
    <row r="563" spans="2:19">
      <c r="B563" s="125"/>
      <c r="C563" s="125"/>
      <c r="D563" s="125"/>
      <c r="E563" s="125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</row>
    <row r="564" spans="2:19">
      <c r="B564" s="125"/>
      <c r="C564" s="125"/>
      <c r="D564" s="125"/>
      <c r="E564" s="125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</row>
    <row r="565" spans="2:19">
      <c r="B565" s="125"/>
      <c r="C565" s="125"/>
      <c r="D565" s="125"/>
      <c r="E565" s="125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</row>
    <row r="566" spans="2:19">
      <c r="B566" s="125"/>
      <c r="C566" s="125"/>
      <c r="D566" s="125"/>
      <c r="E566" s="125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  <c r="S566" s="110"/>
    </row>
    <row r="567" spans="2:19">
      <c r="B567" s="125"/>
      <c r="C567" s="125"/>
      <c r="D567" s="125"/>
      <c r="E567" s="125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  <c r="S567" s="110"/>
    </row>
    <row r="568" spans="2:19">
      <c r="B568" s="125"/>
      <c r="C568" s="125"/>
      <c r="D568" s="125"/>
      <c r="E568" s="125"/>
      <c r="F568" s="110"/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</row>
    <row r="569" spans="2:19">
      <c r="B569" s="125"/>
      <c r="C569" s="125"/>
      <c r="D569" s="125"/>
      <c r="E569" s="125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</row>
    <row r="570" spans="2:19">
      <c r="B570" s="125"/>
      <c r="C570" s="125"/>
      <c r="D570" s="125"/>
      <c r="E570" s="125"/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</row>
    <row r="571" spans="2:19">
      <c r="B571" s="125"/>
      <c r="C571" s="125"/>
      <c r="D571" s="125"/>
      <c r="E571" s="125"/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</row>
    <row r="572" spans="2:19">
      <c r="B572" s="125"/>
      <c r="C572" s="125"/>
      <c r="D572" s="125"/>
      <c r="E572" s="125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</row>
    <row r="573" spans="2:19">
      <c r="B573" s="125"/>
      <c r="C573" s="125"/>
      <c r="D573" s="125"/>
      <c r="E573" s="125"/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</row>
    <row r="574" spans="2:19">
      <c r="B574" s="125"/>
      <c r="C574" s="125"/>
      <c r="D574" s="125"/>
      <c r="E574" s="125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</row>
    <row r="575" spans="2:19">
      <c r="B575" s="125"/>
      <c r="C575" s="125"/>
      <c r="D575" s="125"/>
      <c r="E575" s="125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</row>
    <row r="576" spans="2:19">
      <c r="B576" s="125"/>
      <c r="C576" s="125"/>
      <c r="D576" s="125"/>
      <c r="E576" s="125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</row>
    <row r="577" spans="2:19">
      <c r="B577" s="125"/>
      <c r="C577" s="125"/>
      <c r="D577" s="125"/>
      <c r="E577" s="125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</row>
    <row r="578" spans="2:19">
      <c r="B578" s="125"/>
      <c r="C578" s="125"/>
      <c r="D578" s="125"/>
      <c r="E578" s="125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</row>
    <row r="579" spans="2:19">
      <c r="B579" s="125"/>
      <c r="C579" s="125"/>
      <c r="D579" s="125"/>
      <c r="E579" s="125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</row>
    <row r="580" spans="2:19">
      <c r="B580" s="125"/>
      <c r="C580" s="125"/>
      <c r="D580" s="125"/>
      <c r="E580" s="125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  <c r="S580" s="110"/>
    </row>
    <row r="581" spans="2:19">
      <c r="B581" s="125"/>
      <c r="C581" s="125"/>
      <c r="D581" s="125"/>
      <c r="E581" s="125"/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</row>
    <row r="582" spans="2:19">
      <c r="B582" s="125"/>
      <c r="C582" s="125"/>
      <c r="D582" s="125"/>
      <c r="E582" s="125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</row>
    <row r="583" spans="2:19">
      <c r="B583" s="125"/>
      <c r="C583" s="125"/>
      <c r="D583" s="125"/>
      <c r="E583" s="125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</row>
    <row r="584" spans="2:19">
      <c r="B584" s="125"/>
      <c r="C584" s="125"/>
      <c r="D584" s="125"/>
      <c r="E584" s="125"/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</row>
    <row r="585" spans="2:19">
      <c r="B585" s="125"/>
      <c r="C585" s="125"/>
      <c r="D585" s="125"/>
      <c r="E585" s="125"/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</row>
    <row r="586" spans="2:19">
      <c r="B586" s="125"/>
      <c r="C586" s="125"/>
      <c r="D586" s="125"/>
      <c r="E586" s="125"/>
      <c r="F586" s="110"/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</row>
    <row r="587" spans="2:19">
      <c r="B587" s="125"/>
      <c r="C587" s="125"/>
      <c r="D587" s="125"/>
      <c r="E587" s="125"/>
      <c r="F587" s="110"/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</row>
    <row r="588" spans="2:19">
      <c r="B588" s="125"/>
      <c r="C588" s="125"/>
      <c r="D588" s="125"/>
      <c r="E588" s="125"/>
      <c r="F588" s="110"/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  <c r="S588" s="110"/>
    </row>
    <row r="589" spans="2:19">
      <c r="B589" s="125"/>
      <c r="C589" s="125"/>
      <c r="D589" s="125"/>
      <c r="E589" s="125"/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</row>
    <row r="590" spans="2:19">
      <c r="B590" s="125"/>
      <c r="C590" s="125"/>
      <c r="D590" s="125"/>
      <c r="E590" s="125"/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/>
    </row>
    <row r="591" spans="2:19">
      <c r="B591" s="125"/>
      <c r="C591" s="125"/>
      <c r="D591" s="125"/>
      <c r="E591" s="125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</row>
    <row r="592" spans="2:19">
      <c r="B592" s="125"/>
      <c r="C592" s="125"/>
      <c r="D592" s="125"/>
      <c r="E592" s="125"/>
      <c r="F592" s="110"/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</row>
    <row r="593" spans="2:19">
      <c r="B593" s="125"/>
      <c r="C593" s="125"/>
      <c r="D593" s="125"/>
      <c r="E593" s="125"/>
      <c r="F593" s="110"/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</row>
    <row r="594" spans="2:19">
      <c r="B594" s="125"/>
      <c r="C594" s="125"/>
      <c r="D594" s="125"/>
      <c r="E594" s="125"/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</row>
    <row r="595" spans="2:19">
      <c r="B595" s="125"/>
      <c r="C595" s="125"/>
      <c r="D595" s="125"/>
      <c r="E595" s="125"/>
      <c r="F595" s="110"/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</row>
    <row r="596" spans="2:19">
      <c r="B596" s="125"/>
      <c r="C596" s="125"/>
      <c r="D596" s="125"/>
      <c r="E596" s="125"/>
      <c r="F596" s="110"/>
      <c r="G596" s="110"/>
      <c r="H596" s="110"/>
      <c r="I596" s="110"/>
      <c r="J596" s="110"/>
      <c r="K596" s="110"/>
      <c r="L596" s="110"/>
      <c r="M596" s="110"/>
      <c r="N596" s="110"/>
      <c r="O596" s="110"/>
      <c r="P596" s="110"/>
      <c r="Q596" s="110"/>
      <c r="R596" s="110"/>
      <c r="S596" s="110"/>
    </row>
    <row r="597" spans="2:19">
      <c r="B597" s="125"/>
      <c r="C597" s="125"/>
      <c r="D597" s="125"/>
      <c r="E597" s="125"/>
      <c r="F597" s="110"/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</row>
    <row r="598" spans="2:19">
      <c r="B598" s="125"/>
      <c r="C598" s="125"/>
      <c r="D598" s="125"/>
      <c r="E598" s="125"/>
      <c r="F598" s="110"/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</row>
    <row r="599" spans="2:19">
      <c r="B599" s="125"/>
      <c r="C599" s="125"/>
      <c r="D599" s="125"/>
      <c r="E599" s="125"/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</row>
    <row r="600" spans="2:19">
      <c r="B600" s="125"/>
      <c r="C600" s="125"/>
      <c r="D600" s="125"/>
      <c r="E600" s="125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</row>
    <row r="601" spans="2:19">
      <c r="B601" s="125"/>
      <c r="C601" s="125"/>
      <c r="D601" s="125"/>
      <c r="E601" s="125"/>
      <c r="F601" s="110"/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</row>
    <row r="602" spans="2:19">
      <c r="B602" s="125"/>
      <c r="C602" s="125"/>
      <c r="D602" s="125"/>
      <c r="E602" s="125"/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</row>
    <row r="603" spans="2:19">
      <c r="B603" s="125"/>
      <c r="C603" s="125"/>
      <c r="D603" s="125"/>
      <c r="E603" s="125"/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</row>
    <row r="604" spans="2:19">
      <c r="B604" s="125"/>
      <c r="C604" s="125"/>
      <c r="D604" s="125"/>
      <c r="E604" s="125"/>
      <c r="F604" s="110"/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</row>
    <row r="605" spans="2:19">
      <c r="B605" s="125"/>
      <c r="C605" s="125"/>
      <c r="D605" s="125"/>
      <c r="E605" s="125"/>
      <c r="F605" s="110"/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</row>
    <row r="606" spans="2:19">
      <c r="B606" s="125"/>
      <c r="C606" s="125"/>
      <c r="D606" s="125"/>
      <c r="E606" s="125"/>
      <c r="F606" s="110"/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  <c r="S606" s="110"/>
    </row>
    <row r="607" spans="2:19">
      <c r="B607" s="125"/>
      <c r="C607" s="125"/>
      <c r="D607" s="125"/>
      <c r="E607" s="125"/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</row>
    <row r="608" spans="2:19">
      <c r="B608" s="125"/>
      <c r="C608" s="125"/>
      <c r="D608" s="125"/>
      <c r="E608" s="125"/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</row>
    <row r="609" spans="2:19">
      <c r="B609" s="125"/>
      <c r="C609" s="125"/>
      <c r="D609" s="125"/>
      <c r="E609" s="125"/>
      <c r="F609" s="110"/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</row>
    <row r="610" spans="2:19">
      <c r="B610" s="125"/>
      <c r="C610" s="125"/>
      <c r="D610" s="125"/>
      <c r="E610" s="125"/>
      <c r="F610" s="110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</row>
    <row r="611" spans="2:19">
      <c r="B611" s="125"/>
      <c r="C611" s="125"/>
      <c r="D611" s="125"/>
      <c r="E611" s="125"/>
      <c r="F611" s="110"/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</row>
    <row r="612" spans="2:19">
      <c r="B612" s="125"/>
      <c r="C612" s="125"/>
      <c r="D612" s="125"/>
      <c r="E612" s="125"/>
      <c r="F612" s="110"/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</row>
    <row r="613" spans="2:19">
      <c r="B613" s="125"/>
      <c r="C613" s="125"/>
      <c r="D613" s="125"/>
      <c r="E613" s="125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</row>
    <row r="614" spans="2:19">
      <c r="B614" s="125"/>
      <c r="C614" s="125"/>
      <c r="D614" s="125"/>
      <c r="E614" s="125"/>
      <c r="F614" s="110"/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</row>
    <row r="615" spans="2:19">
      <c r="B615" s="125"/>
      <c r="C615" s="125"/>
      <c r="D615" s="125"/>
      <c r="E615" s="125"/>
      <c r="F615" s="110"/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</row>
    <row r="616" spans="2:19">
      <c r="B616" s="125"/>
      <c r="C616" s="125"/>
      <c r="D616" s="125"/>
      <c r="E616" s="125"/>
      <c r="F616" s="110"/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</row>
    <row r="617" spans="2:19">
      <c r="B617" s="125"/>
      <c r="C617" s="125"/>
      <c r="D617" s="125"/>
      <c r="E617" s="125"/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/>
    </row>
    <row r="618" spans="2:19">
      <c r="B618" s="125"/>
      <c r="C618" s="125"/>
      <c r="D618" s="125"/>
      <c r="E618" s="125"/>
      <c r="F618" s="110"/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/>
    </row>
    <row r="619" spans="2:19">
      <c r="B619" s="125"/>
      <c r="C619" s="125"/>
      <c r="D619" s="125"/>
      <c r="E619" s="125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</row>
    <row r="620" spans="2:19">
      <c r="B620" s="125"/>
      <c r="C620" s="125"/>
      <c r="D620" s="125"/>
      <c r="E620" s="125"/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  <c r="S620" s="110"/>
    </row>
    <row r="621" spans="2:19">
      <c r="B621" s="125"/>
      <c r="C621" s="125"/>
      <c r="D621" s="125"/>
      <c r="E621" s="125"/>
      <c r="F621" s="110"/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</row>
    <row r="622" spans="2:19">
      <c r="B622" s="125"/>
      <c r="C622" s="125"/>
      <c r="D622" s="125"/>
      <c r="E622" s="125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</row>
    <row r="623" spans="2:19">
      <c r="B623" s="125"/>
      <c r="C623" s="125"/>
      <c r="D623" s="125"/>
      <c r="E623" s="125"/>
      <c r="F623" s="110"/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</row>
    <row r="624" spans="2:19">
      <c r="B624" s="125"/>
      <c r="C624" s="125"/>
      <c r="D624" s="125"/>
      <c r="E624" s="125"/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</row>
    <row r="625" spans="2:19">
      <c r="B625" s="125"/>
      <c r="C625" s="125"/>
      <c r="D625" s="125"/>
      <c r="E625" s="125"/>
      <c r="F625" s="110"/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</row>
    <row r="626" spans="2:19">
      <c r="B626" s="125"/>
      <c r="C626" s="125"/>
      <c r="D626" s="125"/>
      <c r="E626" s="125"/>
      <c r="F626" s="110"/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</row>
    <row r="627" spans="2:19">
      <c r="B627" s="125"/>
      <c r="C627" s="125"/>
      <c r="D627" s="125"/>
      <c r="E627" s="125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</row>
    <row r="628" spans="2:19">
      <c r="B628" s="125"/>
      <c r="C628" s="125"/>
      <c r="D628" s="125"/>
      <c r="E628" s="125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  <c r="S628" s="110"/>
    </row>
    <row r="629" spans="2:19">
      <c r="B629" s="125"/>
      <c r="C629" s="125"/>
      <c r="D629" s="125"/>
      <c r="E629" s="125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/>
    </row>
    <row r="630" spans="2:19">
      <c r="B630" s="125"/>
      <c r="C630" s="125"/>
      <c r="D630" s="125"/>
      <c r="E630" s="125"/>
      <c r="F630" s="110"/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  <c r="S630" s="110"/>
    </row>
    <row r="631" spans="2:19">
      <c r="B631" s="125"/>
      <c r="C631" s="125"/>
      <c r="D631" s="125"/>
      <c r="E631" s="125"/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</row>
    <row r="632" spans="2:19">
      <c r="B632" s="125"/>
      <c r="C632" s="125"/>
      <c r="D632" s="125"/>
      <c r="E632" s="125"/>
      <c r="F632" s="110"/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</row>
    <row r="633" spans="2:19">
      <c r="B633" s="125"/>
      <c r="C633" s="125"/>
      <c r="D633" s="125"/>
      <c r="E633" s="125"/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</row>
    <row r="634" spans="2:19">
      <c r="B634" s="125"/>
      <c r="C634" s="125"/>
      <c r="D634" s="125"/>
      <c r="E634" s="125"/>
      <c r="F634" s="110"/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</row>
    <row r="635" spans="2:19">
      <c r="B635" s="125"/>
      <c r="C635" s="125"/>
      <c r="D635" s="125"/>
      <c r="E635" s="125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</row>
    <row r="636" spans="2:19">
      <c r="B636" s="125"/>
      <c r="C636" s="125"/>
      <c r="D636" s="125"/>
      <c r="E636" s="125"/>
      <c r="F636" s="110"/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</row>
    <row r="637" spans="2:19">
      <c r="B637" s="125"/>
      <c r="C637" s="125"/>
      <c r="D637" s="125"/>
      <c r="E637" s="125"/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</row>
    <row r="638" spans="2:19">
      <c r="B638" s="125"/>
      <c r="C638" s="125"/>
      <c r="D638" s="125"/>
      <c r="E638" s="125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/>
    </row>
    <row r="639" spans="2:19">
      <c r="B639" s="125"/>
      <c r="C639" s="125"/>
      <c r="D639" s="125"/>
      <c r="E639" s="125"/>
      <c r="F639" s="110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  <c r="S639" s="110"/>
    </row>
    <row r="640" spans="2:19">
      <c r="B640" s="125"/>
      <c r="C640" s="125"/>
      <c r="D640" s="125"/>
      <c r="E640" s="125"/>
      <c r="F640" s="110"/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  <c r="S640" s="110"/>
    </row>
    <row r="641" spans="2:19">
      <c r="B641" s="125"/>
      <c r="C641" s="125"/>
      <c r="D641" s="125"/>
      <c r="E641" s="125"/>
      <c r="F641" s="110"/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</row>
    <row r="642" spans="2:19">
      <c r="B642" s="125"/>
      <c r="C642" s="125"/>
      <c r="D642" s="125"/>
      <c r="E642" s="125"/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</row>
    <row r="643" spans="2:19">
      <c r="B643" s="125"/>
      <c r="C643" s="125"/>
      <c r="D643" s="125"/>
      <c r="E643" s="125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</row>
    <row r="644" spans="2:19">
      <c r="B644" s="125"/>
      <c r="C644" s="125"/>
      <c r="D644" s="125"/>
      <c r="E644" s="125"/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  <c r="S644" s="110"/>
    </row>
    <row r="645" spans="2:19">
      <c r="B645" s="125"/>
      <c r="C645" s="125"/>
      <c r="D645" s="125"/>
      <c r="E645" s="125"/>
      <c r="F645" s="110"/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</row>
    <row r="646" spans="2:19">
      <c r="B646" s="125"/>
      <c r="C646" s="125"/>
      <c r="D646" s="125"/>
      <c r="E646" s="125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</row>
    <row r="647" spans="2:19">
      <c r="B647" s="125"/>
      <c r="C647" s="125"/>
      <c r="D647" s="125"/>
      <c r="E647" s="125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</row>
    <row r="648" spans="2:19">
      <c r="B648" s="125"/>
      <c r="C648" s="125"/>
      <c r="D648" s="125"/>
      <c r="E648" s="125"/>
      <c r="F648" s="110"/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</row>
    <row r="649" spans="2:19">
      <c r="B649" s="125"/>
      <c r="C649" s="125"/>
      <c r="D649" s="125"/>
      <c r="E649" s="125"/>
      <c r="F649" s="110"/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</row>
    <row r="650" spans="2:19">
      <c r="B650" s="125"/>
      <c r="C650" s="125"/>
      <c r="D650" s="125"/>
      <c r="E650" s="125"/>
      <c r="F650" s="110"/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  <c r="S650" s="110"/>
    </row>
    <row r="651" spans="2:19">
      <c r="B651" s="125"/>
      <c r="C651" s="125"/>
      <c r="D651" s="125"/>
      <c r="E651" s="125"/>
      <c r="F651" s="110"/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  <c r="S651" s="110"/>
    </row>
    <row r="652" spans="2:19">
      <c r="B652" s="125"/>
      <c r="C652" s="125"/>
      <c r="D652" s="125"/>
      <c r="E652" s="125"/>
      <c r="F652" s="110"/>
      <c r="G652" s="110"/>
      <c r="H652" s="110"/>
      <c r="I652" s="110"/>
      <c r="J652" s="110"/>
      <c r="K652" s="110"/>
      <c r="L652" s="110"/>
      <c r="M652" s="110"/>
      <c r="N652" s="110"/>
      <c r="O652" s="110"/>
      <c r="P652" s="110"/>
      <c r="Q652" s="110"/>
      <c r="R652" s="110"/>
      <c r="S652" s="110"/>
    </row>
    <row r="653" spans="2:19">
      <c r="B653" s="125"/>
      <c r="C653" s="125"/>
      <c r="D653" s="125"/>
      <c r="E653" s="125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  <c r="S653" s="110"/>
    </row>
    <row r="654" spans="2:19">
      <c r="B654" s="125"/>
      <c r="C654" s="125"/>
      <c r="D654" s="125"/>
      <c r="E654" s="125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  <c r="S654" s="110"/>
    </row>
    <row r="655" spans="2:19">
      <c r="B655" s="125"/>
      <c r="C655" s="125"/>
      <c r="D655" s="125"/>
      <c r="E655" s="125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</row>
    <row r="656" spans="2:19">
      <c r="B656" s="125"/>
      <c r="C656" s="125"/>
      <c r="D656" s="125"/>
      <c r="E656" s="125"/>
      <c r="F656" s="110"/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</row>
    <row r="657" spans="2:19">
      <c r="B657" s="125"/>
      <c r="C657" s="125"/>
      <c r="D657" s="125"/>
      <c r="E657" s="125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</row>
    <row r="658" spans="2:19">
      <c r="B658" s="125"/>
      <c r="C658" s="125"/>
      <c r="D658" s="125"/>
      <c r="E658" s="125"/>
      <c r="F658" s="110"/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</row>
    <row r="659" spans="2:19">
      <c r="B659" s="125"/>
      <c r="C659" s="125"/>
      <c r="D659" s="125"/>
      <c r="E659" s="125"/>
      <c r="F659" s="110"/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</row>
    <row r="660" spans="2:19">
      <c r="B660" s="125"/>
      <c r="C660" s="125"/>
      <c r="D660" s="125"/>
      <c r="E660" s="125"/>
      <c r="F660" s="110"/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</row>
    <row r="661" spans="2:19">
      <c r="B661" s="125"/>
      <c r="C661" s="125"/>
      <c r="D661" s="125"/>
      <c r="E661" s="125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</row>
    <row r="662" spans="2:19">
      <c r="B662" s="125"/>
      <c r="C662" s="125"/>
      <c r="D662" s="125"/>
      <c r="E662" s="125"/>
      <c r="F662" s="110"/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0"/>
      <c r="R662" s="110"/>
      <c r="S662" s="110"/>
    </row>
    <row r="663" spans="2:19">
      <c r="B663" s="125"/>
      <c r="C663" s="125"/>
      <c r="D663" s="125"/>
      <c r="E663" s="125"/>
      <c r="F663" s="110"/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  <c r="S663" s="110"/>
    </row>
    <row r="664" spans="2:19">
      <c r="B664" s="125"/>
      <c r="C664" s="125"/>
      <c r="D664" s="125"/>
      <c r="E664" s="125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  <c r="S664" s="110"/>
    </row>
    <row r="665" spans="2:19">
      <c r="B665" s="125"/>
      <c r="C665" s="125"/>
      <c r="D665" s="125"/>
      <c r="E665" s="125"/>
      <c r="F665" s="110"/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  <c r="S665" s="110"/>
    </row>
    <row r="666" spans="2:19">
      <c r="B666" s="125"/>
      <c r="C666" s="125"/>
      <c r="D666" s="125"/>
      <c r="E666" s="125"/>
      <c r="F666" s="110"/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  <c r="S666" s="110"/>
    </row>
    <row r="667" spans="2:19">
      <c r="B667" s="125"/>
      <c r="C667" s="125"/>
      <c r="D667" s="125"/>
      <c r="E667" s="125"/>
      <c r="F667" s="110"/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</row>
    <row r="668" spans="2:19">
      <c r="B668" s="125"/>
      <c r="C668" s="125"/>
      <c r="D668" s="125"/>
      <c r="E668" s="125"/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  <c r="S668" s="110"/>
    </row>
  </sheetData>
  <sheetProtection sheet="1" objects="1" scenarios="1"/>
  <mergeCells count="2">
    <mergeCell ref="B6:S6"/>
    <mergeCell ref="B7:S7"/>
  </mergeCells>
  <phoneticPr fontId="4" type="noConversion"/>
  <conditionalFormatting sqref="B12:B31 B36:B128">
    <cfRule type="cellIs" dxfId="42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60.28515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9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855468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141</v>
      </c>
      <c r="C1" s="67" t="s" vm="1">
        <v>222</v>
      </c>
    </row>
    <row r="2" spans="2:49">
      <c r="B2" s="46" t="s">
        <v>140</v>
      </c>
      <c r="C2" s="67" t="s">
        <v>223</v>
      </c>
    </row>
    <row r="3" spans="2:49">
      <c r="B3" s="46" t="s">
        <v>142</v>
      </c>
      <c r="C3" s="67" t="s">
        <v>224</v>
      </c>
    </row>
    <row r="4" spans="2:49">
      <c r="B4" s="46" t="s">
        <v>143</v>
      </c>
      <c r="C4" s="67">
        <v>9455</v>
      </c>
    </row>
    <row r="6" spans="2:49" ht="26.25" customHeight="1">
      <c r="B6" s="136" t="s">
        <v>170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8"/>
    </row>
    <row r="7" spans="2:49" ht="26.25" customHeight="1">
      <c r="B7" s="136" t="s">
        <v>87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8"/>
    </row>
    <row r="8" spans="2:49" s="3" customFormat="1" ht="78.75">
      <c r="B8" s="21" t="s">
        <v>111</v>
      </c>
      <c r="C8" s="29" t="s">
        <v>44</v>
      </c>
      <c r="D8" s="29" t="s">
        <v>113</v>
      </c>
      <c r="E8" s="29" t="s">
        <v>112</v>
      </c>
      <c r="F8" s="29" t="s">
        <v>65</v>
      </c>
      <c r="G8" s="29" t="s">
        <v>98</v>
      </c>
      <c r="H8" s="29" t="s">
        <v>197</v>
      </c>
      <c r="I8" s="29" t="s">
        <v>196</v>
      </c>
      <c r="J8" s="29" t="s">
        <v>106</v>
      </c>
      <c r="K8" s="29" t="s">
        <v>58</v>
      </c>
      <c r="L8" s="29" t="s">
        <v>144</v>
      </c>
      <c r="M8" s="30" t="s">
        <v>146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204</v>
      </c>
      <c r="I9" s="31"/>
      <c r="J9" s="31" t="s">
        <v>200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88"/>
      <c r="C11" s="73"/>
      <c r="D11" s="73"/>
      <c r="E11" s="73"/>
      <c r="F11" s="73"/>
      <c r="G11" s="73"/>
      <c r="H11" s="83"/>
      <c r="I11" s="83"/>
      <c r="J11" s="73"/>
      <c r="K11" s="73"/>
      <c r="L11" s="84"/>
      <c r="M11" s="7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92"/>
      <c r="C12" s="73"/>
      <c r="D12" s="73"/>
      <c r="E12" s="73"/>
      <c r="F12" s="73"/>
      <c r="G12" s="73"/>
      <c r="H12" s="83"/>
      <c r="I12" s="83"/>
      <c r="J12" s="73"/>
      <c r="K12" s="73"/>
      <c r="L12" s="84"/>
      <c r="M12" s="73"/>
    </row>
    <row r="13" spans="2:49">
      <c r="B13" s="89"/>
      <c r="C13" s="71"/>
      <c r="D13" s="71"/>
      <c r="E13" s="71"/>
      <c r="F13" s="71"/>
      <c r="G13" s="71"/>
      <c r="H13" s="80"/>
      <c r="I13" s="80"/>
      <c r="J13" s="71"/>
      <c r="K13" s="71"/>
      <c r="L13" s="81"/>
      <c r="M13" s="71"/>
    </row>
    <row r="14" spans="2:49">
      <c r="B14" s="76"/>
      <c r="C14" s="73"/>
      <c r="D14" s="86"/>
      <c r="E14" s="73"/>
      <c r="F14" s="86"/>
      <c r="G14" s="86"/>
      <c r="H14" s="83"/>
      <c r="I14" s="83"/>
      <c r="J14" s="73"/>
      <c r="K14" s="73"/>
      <c r="L14" s="84"/>
      <c r="M14" s="73"/>
    </row>
    <row r="15" spans="2:4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2:4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2:13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>
      <c r="B18" s="126" t="s">
        <v>213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>
      <c r="B19" s="126" t="s">
        <v>107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2:13">
      <c r="B20" s="126" t="s">
        <v>195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2:13">
      <c r="B21" s="126" t="s">
        <v>203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2:13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</row>
    <row r="113" spans="2:13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</row>
    <row r="114" spans="2:13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</row>
    <row r="115" spans="2:13">
      <c r="B115" s="125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</row>
    <row r="116" spans="2:13">
      <c r="B116" s="125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</row>
    <row r="117" spans="2:13">
      <c r="B117" s="125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</row>
    <row r="118" spans="2:13">
      <c r="B118" s="125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</row>
    <row r="119" spans="2:13">
      <c r="B119" s="125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</row>
    <row r="120" spans="2:13">
      <c r="B120" s="125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</row>
    <row r="121" spans="2:13">
      <c r="B121" s="125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</row>
    <row r="122" spans="2:13">
      <c r="B122" s="125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</row>
    <row r="123" spans="2:13">
      <c r="B123" s="125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</row>
    <row r="124" spans="2:13">
      <c r="B124" s="125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</row>
    <row r="125" spans="2:13">
      <c r="B125" s="125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</row>
    <row r="126" spans="2:13">
      <c r="B126" s="125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</row>
    <row r="127" spans="2:13">
      <c r="B127" s="125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</row>
    <row r="128" spans="2:13">
      <c r="B128" s="125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</row>
    <row r="129" spans="2:13">
      <c r="B129" s="125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</row>
    <row r="130" spans="2:13">
      <c r="B130" s="125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</row>
    <row r="131" spans="2:13">
      <c r="B131" s="125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</row>
    <row r="132" spans="2:13">
      <c r="B132" s="125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</row>
    <row r="133" spans="2:13">
      <c r="B133" s="125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</row>
    <row r="134" spans="2:13">
      <c r="B134" s="125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</row>
    <row r="135" spans="2:13">
      <c r="B135" s="125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2:13">
      <c r="B136" s="125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  <row r="137" spans="2:13">
      <c r="B137" s="125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</row>
    <row r="138" spans="2:13">
      <c r="B138" s="125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</row>
    <row r="139" spans="2:13">
      <c r="B139" s="125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</row>
    <row r="140" spans="2:13">
      <c r="B140" s="125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</row>
    <row r="141" spans="2:13">
      <c r="B141" s="125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</row>
    <row r="142" spans="2:13">
      <c r="B142" s="125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</row>
    <row r="143" spans="2:13">
      <c r="B143" s="125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</row>
    <row r="144" spans="2:13">
      <c r="B144" s="125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</row>
    <row r="145" spans="2:13">
      <c r="B145" s="125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</row>
    <row r="146" spans="2:13">
      <c r="B146" s="125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</row>
    <row r="147" spans="2:13">
      <c r="B147" s="125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</row>
    <row r="148" spans="2:13">
      <c r="B148" s="125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</row>
    <row r="149" spans="2:13">
      <c r="B149" s="125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</row>
    <row r="150" spans="2:13">
      <c r="B150" s="125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</row>
    <row r="151" spans="2:13">
      <c r="B151" s="125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</row>
    <row r="152" spans="2:13">
      <c r="B152" s="125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</row>
    <row r="153" spans="2:13">
      <c r="B153" s="125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</row>
    <row r="154" spans="2:13">
      <c r="B154" s="125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</row>
    <row r="155" spans="2:13">
      <c r="B155" s="125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</row>
    <row r="156" spans="2:13">
      <c r="B156" s="125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</row>
    <row r="157" spans="2:13">
      <c r="B157" s="125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</row>
    <row r="158" spans="2:13">
      <c r="B158" s="125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</row>
    <row r="159" spans="2:13">
      <c r="B159" s="125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</row>
    <row r="160" spans="2:13">
      <c r="B160" s="125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</row>
    <row r="161" spans="2:13">
      <c r="B161" s="125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</row>
    <row r="162" spans="2:13">
      <c r="B162" s="125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</row>
    <row r="163" spans="2:13">
      <c r="B163" s="125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</row>
    <row r="164" spans="2:13">
      <c r="B164" s="125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</row>
    <row r="165" spans="2:13">
      <c r="B165" s="125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</row>
    <row r="166" spans="2:13">
      <c r="B166" s="125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</row>
    <row r="167" spans="2:13">
      <c r="B167" s="125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</row>
    <row r="168" spans="2:13">
      <c r="B168" s="125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</row>
    <row r="169" spans="2:13">
      <c r="B169" s="125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</row>
    <row r="170" spans="2:13">
      <c r="B170" s="125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</row>
    <row r="171" spans="2:13">
      <c r="B171" s="125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</row>
    <row r="172" spans="2:13">
      <c r="B172" s="125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</row>
    <row r="173" spans="2:13">
      <c r="B173" s="125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</row>
    <row r="174" spans="2:13">
      <c r="B174" s="125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</row>
    <row r="175" spans="2:13">
      <c r="B175" s="125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</row>
    <row r="176" spans="2:13">
      <c r="B176" s="125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</row>
    <row r="177" spans="2:13">
      <c r="B177" s="125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</row>
    <row r="178" spans="2:13">
      <c r="B178" s="125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</row>
    <row r="179" spans="2:13">
      <c r="B179" s="125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</row>
    <row r="180" spans="2:13">
      <c r="B180" s="125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</row>
    <row r="181" spans="2:13">
      <c r="B181" s="125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</row>
    <row r="182" spans="2:13">
      <c r="B182" s="125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</row>
    <row r="183" spans="2:13">
      <c r="B183" s="125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</row>
    <row r="184" spans="2:13">
      <c r="B184" s="125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</row>
    <row r="185" spans="2:13">
      <c r="B185" s="125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</row>
    <row r="186" spans="2:13">
      <c r="B186" s="125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</row>
    <row r="187" spans="2:13">
      <c r="B187" s="125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</row>
    <row r="188" spans="2:13">
      <c r="B188" s="125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</row>
    <row r="189" spans="2:13">
      <c r="B189" s="125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</row>
    <row r="190" spans="2:13">
      <c r="B190" s="125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</row>
    <row r="191" spans="2:13">
      <c r="B191" s="125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</row>
    <row r="192" spans="2:13">
      <c r="B192" s="125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</row>
    <row r="193" spans="2:13">
      <c r="B193" s="125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</row>
    <row r="194" spans="2:13">
      <c r="B194" s="125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</row>
    <row r="195" spans="2:13">
      <c r="B195" s="125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</row>
    <row r="196" spans="2:13">
      <c r="B196" s="125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</row>
    <row r="197" spans="2:13">
      <c r="B197" s="125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</row>
    <row r="198" spans="2:13">
      <c r="B198" s="125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</row>
    <row r="199" spans="2:13">
      <c r="B199" s="125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</row>
    <row r="200" spans="2:13">
      <c r="B200" s="125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</row>
    <row r="201" spans="2:13">
      <c r="B201" s="125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</row>
    <row r="202" spans="2:13">
      <c r="B202" s="125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</row>
    <row r="203" spans="2:13">
      <c r="B203" s="125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</row>
    <row r="204" spans="2:13">
      <c r="B204" s="125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</row>
    <row r="205" spans="2:13">
      <c r="B205" s="125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</row>
    <row r="206" spans="2:13">
      <c r="B206" s="125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</row>
    <row r="207" spans="2:13">
      <c r="B207" s="125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</row>
    <row r="208" spans="2:13">
      <c r="B208" s="125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</row>
    <row r="209" spans="2:13">
      <c r="B209" s="125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</row>
    <row r="210" spans="2:13">
      <c r="B210" s="125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</row>
    <row r="211" spans="2:13">
      <c r="B211" s="125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</row>
    <row r="212" spans="2:13">
      <c r="B212" s="125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</row>
    <row r="213" spans="2:13">
      <c r="B213" s="125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</row>
    <row r="214" spans="2:13">
      <c r="B214" s="125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</row>
    <row r="215" spans="2:13">
      <c r="B215" s="125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</row>
    <row r="216" spans="2:13">
      <c r="B216" s="125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</row>
    <row r="217" spans="2:13">
      <c r="B217" s="125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</row>
    <row r="218" spans="2:13">
      <c r="B218" s="125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</row>
    <row r="219" spans="2:13">
      <c r="B219" s="125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</row>
    <row r="220" spans="2:13">
      <c r="B220" s="125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</row>
    <row r="221" spans="2:13">
      <c r="B221" s="125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</row>
    <row r="222" spans="2:13">
      <c r="B222" s="125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</row>
    <row r="223" spans="2:13">
      <c r="B223" s="125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</row>
    <row r="224" spans="2:13">
      <c r="B224" s="125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</row>
    <row r="225" spans="2:13">
      <c r="B225" s="125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</row>
    <row r="226" spans="2:13">
      <c r="B226" s="125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</row>
    <row r="227" spans="2:13">
      <c r="B227" s="125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</row>
    <row r="228" spans="2:13">
      <c r="B228" s="125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</row>
    <row r="229" spans="2:13">
      <c r="B229" s="125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</row>
    <row r="230" spans="2:13">
      <c r="B230" s="125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</row>
    <row r="231" spans="2:13">
      <c r="B231" s="125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</row>
    <row r="232" spans="2:13">
      <c r="B232" s="125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</row>
    <row r="233" spans="2:13">
      <c r="B233" s="125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</row>
    <row r="234" spans="2:13">
      <c r="B234" s="125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</row>
    <row r="235" spans="2:13">
      <c r="B235" s="125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</row>
    <row r="236" spans="2:13">
      <c r="B236" s="125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</row>
    <row r="237" spans="2:13">
      <c r="B237" s="125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</row>
    <row r="238" spans="2:13">
      <c r="B238" s="125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</row>
    <row r="239" spans="2:13">
      <c r="B239" s="125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</row>
    <row r="240" spans="2:13">
      <c r="B240" s="125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</row>
    <row r="241" spans="2:13">
      <c r="B241" s="125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</row>
    <row r="242" spans="2:13">
      <c r="B242" s="125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</row>
    <row r="243" spans="2:13">
      <c r="B243" s="125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</row>
    <row r="244" spans="2:13">
      <c r="B244" s="125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</row>
    <row r="245" spans="2:13">
      <c r="B245" s="125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</row>
    <row r="246" spans="2:13">
      <c r="B246" s="125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</row>
    <row r="247" spans="2:13">
      <c r="B247" s="125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</row>
    <row r="248" spans="2:13">
      <c r="B248" s="125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</row>
    <row r="249" spans="2:13">
      <c r="B249" s="125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</row>
    <row r="250" spans="2:13">
      <c r="B250" s="125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</row>
    <row r="251" spans="2:13">
      <c r="B251" s="125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</row>
    <row r="252" spans="2:13">
      <c r="B252" s="125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</row>
    <row r="253" spans="2:13">
      <c r="B253" s="125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</row>
    <row r="254" spans="2:13">
      <c r="B254" s="125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</row>
    <row r="255" spans="2:13">
      <c r="B255" s="125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</row>
    <row r="256" spans="2:13">
      <c r="B256" s="125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</row>
    <row r="257" spans="2:13">
      <c r="B257" s="125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</row>
    <row r="258" spans="2:13">
      <c r="B258" s="125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</row>
    <row r="259" spans="2:13">
      <c r="B259" s="125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</row>
    <row r="260" spans="2:13">
      <c r="B260" s="125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</row>
    <row r="261" spans="2:13">
      <c r="B261" s="125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</row>
    <row r="262" spans="2:13">
      <c r="B262" s="125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</row>
    <row r="263" spans="2:13">
      <c r="B263" s="125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</row>
    <row r="264" spans="2:13">
      <c r="B264" s="125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</row>
    <row r="265" spans="2:13">
      <c r="B265" s="125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</row>
    <row r="266" spans="2:13">
      <c r="B266" s="125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</row>
    <row r="267" spans="2:13">
      <c r="B267" s="125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</row>
    <row r="268" spans="2:13">
      <c r="B268" s="125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</row>
    <row r="269" spans="2:13">
      <c r="B269" s="125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</row>
    <row r="270" spans="2:13">
      <c r="B270" s="125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</row>
    <row r="271" spans="2:13">
      <c r="B271" s="125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</row>
    <row r="272" spans="2:13">
      <c r="B272" s="125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</row>
    <row r="273" spans="2:13">
      <c r="B273" s="125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</row>
    <row r="274" spans="2:13">
      <c r="B274" s="125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</row>
    <row r="275" spans="2:13">
      <c r="B275" s="125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</row>
    <row r="276" spans="2:13">
      <c r="B276" s="125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</row>
    <row r="277" spans="2:13">
      <c r="B277" s="125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</row>
    <row r="278" spans="2:13">
      <c r="B278" s="125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</row>
    <row r="279" spans="2:13">
      <c r="B279" s="125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</row>
    <row r="280" spans="2:13">
      <c r="B280" s="125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</row>
    <row r="281" spans="2:13">
      <c r="B281" s="125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</row>
    <row r="282" spans="2:13">
      <c r="B282" s="125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</row>
    <row r="283" spans="2:13">
      <c r="B283" s="125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</row>
    <row r="284" spans="2:13">
      <c r="B284" s="125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</row>
    <row r="285" spans="2:13">
      <c r="B285" s="125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</row>
    <row r="286" spans="2:13">
      <c r="B286" s="125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</row>
    <row r="287" spans="2:13">
      <c r="B287" s="125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</row>
    <row r="288" spans="2:13">
      <c r="B288" s="125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</row>
    <row r="289" spans="2:13">
      <c r="B289" s="125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</row>
    <row r="290" spans="2:13">
      <c r="B290" s="125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</row>
    <row r="291" spans="2:13">
      <c r="B291" s="125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</row>
    <row r="292" spans="2:13">
      <c r="B292" s="125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</row>
    <row r="293" spans="2:13">
      <c r="B293" s="125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</row>
    <row r="294" spans="2:13">
      <c r="B294" s="125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</row>
    <row r="295" spans="2:13">
      <c r="B295" s="125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</row>
    <row r="296" spans="2:13">
      <c r="B296" s="125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</row>
    <row r="297" spans="2:13">
      <c r="B297" s="125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</row>
    <row r="298" spans="2:13">
      <c r="B298" s="125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</row>
    <row r="299" spans="2:13">
      <c r="B299" s="125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</row>
    <row r="300" spans="2:13">
      <c r="B300" s="125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</row>
    <row r="301" spans="2:13">
      <c r="B301" s="125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</row>
    <row r="302" spans="2:13">
      <c r="B302" s="125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141</v>
      </c>
      <c r="C1" s="67" t="s" vm="1">
        <v>222</v>
      </c>
    </row>
    <row r="2" spans="2:11">
      <c r="B2" s="46" t="s">
        <v>140</v>
      </c>
      <c r="C2" s="67" t="s">
        <v>223</v>
      </c>
    </row>
    <row r="3" spans="2:11">
      <c r="B3" s="46" t="s">
        <v>142</v>
      </c>
      <c r="C3" s="67" t="s">
        <v>224</v>
      </c>
    </row>
    <row r="4" spans="2:11">
      <c r="B4" s="46" t="s">
        <v>143</v>
      </c>
      <c r="C4" s="67">
        <v>9455</v>
      </c>
    </row>
    <row r="6" spans="2:11" ht="26.25" customHeight="1">
      <c r="B6" s="136" t="s">
        <v>170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11" ht="26.25" customHeight="1">
      <c r="B7" s="136" t="s">
        <v>93</v>
      </c>
      <c r="C7" s="137"/>
      <c r="D7" s="137"/>
      <c r="E7" s="137"/>
      <c r="F7" s="137"/>
      <c r="G7" s="137"/>
      <c r="H7" s="137"/>
      <c r="I7" s="137"/>
      <c r="J7" s="137"/>
      <c r="K7" s="138"/>
    </row>
    <row r="8" spans="2:11" s="3" customFormat="1" ht="78.75">
      <c r="B8" s="21" t="s">
        <v>111</v>
      </c>
      <c r="C8" s="29" t="s">
        <v>44</v>
      </c>
      <c r="D8" s="29" t="s">
        <v>98</v>
      </c>
      <c r="E8" s="29" t="s">
        <v>99</v>
      </c>
      <c r="F8" s="29" t="s">
        <v>197</v>
      </c>
      <c r="G8" s="29" t="s">
        <v>196</v>
      </c>
      <c r="H8" s="29" t="s">
        <v>106</v>
      </c>
      <c r="I8" s="29" t="s">
        <v>58</v>
      </c>
      <c r="J8" s="29" t="s">
        <v>144</v>
      </c>
      <c r="K8" s="30" t="s">
        <v>146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204</v>
      </c>
      <c r="G9" s="31"/>
      <c r="H9" s="31" t="s">
        <v>200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2:11" ht="21" customHeight="1">
      <c r="B12" s="126" t="s">
        <v>107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126" t="s">
        <v>195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126" t="s">
        <v>203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 ht="16.5" customHeight="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6.5" customHeight="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6.5" customHeight="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25"/>
      <c r="C111" s="110"/>
      <c r="D111" s="110"/>
      <c r="E111" s="110"/>
      <c r="F111" s="110"/>
      <c r="G111" s="110"/>
      <c r="H111" s="110"/>
      <c r="I111" s="110"/>
      <c r="J111" s="110"/>
      <c r="K111" s="110"/>
    </row>
    <row r="112" spans="2:11">
      <c r="B112" s="125"/>
      <c r="C112" s="110"/>
      <c r="D112" s="110"/>
      <c r="E112" s="110"/>
      <c r="F112" s="110"/>
      <c r="G112" s="110"/>
      <c r="H112" s="110"/>
      <c r="I112" s="110"/>
      <c r="J112" s="110"/>
      <c r="K112" s="110"/>
    </row>
    <row r="113" spans="2:11">
      <c r="B113" s="125"/>
      <c r="C113" s="110"/>
      <c r="D113" s="110"/>
      <c r="E113" s="110"/>
      <c r="F113" s="110"/>
      <c r="G113" s="110"/>
      <c r="H113" s="110"/>
      <c r="I113" s="110"/>
      <c r="J113" s="110"/>
      <c r="K113" s="110"/>
    </row>
    <row r="114" spans="2:11">
      <c r="B114" s="125"/>
      <c r="C114" s="110"/>
      <c r="D114" s="110"/>
      <c r="E114" s="110"/>
      <c r="F114" s="110"/>
      <c r="G114" s="110"/>
      <c r="H114" s="110"/>
      <c r="I114" s="110"/>
      <c r="J114" s="110"/>
      <c r="K114" s="110"/>
    </row>
    <row r="115" spans="2:11">
      <c r="B115" s="125"/>
      <c r="C115" s="110"/>
      <c r="D115" s="110"/>
      <c r="E115" s="110"/>
      <c r="F115" s="110"/>
      <c r="G115" s="110"/>
      <c r="H115" s="110"/>
      <c r="I115" s="110"/>
      <c r="J115" s="110"/>
      <c r="K115" s="110"/>
    </row>
    <row r="116" spans="2:11">
      <c r="B116" s="125"/>
      <c r="C116" s="110"/>
      <c r="D116" s="110"/>
      <c r="E116" s="110"/>
      <c r="F116" s="110"/>
      <c r="G116" s="110"/>
      <c r="H116" s="110"/>
      <c r="I116" s="110"/>
      <c r="J116" s="110"/>
      <c r="K116" s="110"/>
    </row>
    <row r="117" spans="2:11">
      <c r="B117" s="125"/>
      <c r="C117" s="110"/>
      <c r="D117" s="110"/>
      <c r="E117" s="110"/>
      <c r="F117" s="110"/>
      <c r="G117" s="110"/>
      <c r="H117" s="110"/>
      <c r="I117" s="110"/>
      <c r="J117" s="110"/>
      <c r="K117" s="110"/>
    </row>
    <row r="118" spans="2:11">
      <c r="B118" s="125"/>
      <c r="C118" s="110"/>
      <c r="D118" s="110"/>
      <c r="E118" s="110"/>
      <c r="F118" s="110"/>
      <c r="G118" s="110"/>
      <c r="H118" s="110"/>
      <c r="I118" s="110"/>
      <c r="J118" s="110"/>
      <c r="K118" s="110"/>
    </row>
    <row r="119" spans="2:11">
      <c r="B119" s="125"/>
      <c r="C119" s="110"/>
      <c r="D119" s="110"/>
      <c r="E119" s="110"/>
      <c r="F119" s="110"/>
      <c r="G119" s="110"/>
      <c r="H119" s="110"/>
      <c r="I119" s="110"/>
      <c r="J119" s="110"/>
      <c r="K119" s="110"/>
    </row>
    <row r="120" spans="2:11">
      <c r="B120" s="125"/>
      <c r="C120" s="110"/>
      <c r="D120" s="110"/>
      <c r="E120" s="110"/>
      <c r="F120" s="110"/>
      <c r="G120" s="110"/>
      <c r="H120" s="110"/>
      <c r="I120" s="110"/>
      <c r="J120" s="110"/>
      <c r="K120" s="110"/>
    </row>
    <row r="121" spans="2:11">
      <c r="B121" s="125"/>
      <c r="C121" s="110"/>
      <c r="D121" s="110"/>
      <c r="E121" s="110"/>
      <c r="F121" s="110"/>
      <c r="G121" s="110"/>
      <c r="H121" s="110"/>
      <c r="I121" s="110"/>
      <c r="J121" s="110"/>
      <c r="K121" s="110"/>
    </row>
    <row r="122" spans="2:11">
      <c r="B122" s="125"/>
      <c r="C122" s="110"/>
      <c r="D122" s="110"/>
      <c r="E122" s="110"/>
      <c r="F122" s="110"/>
      <c r="G122" s="110"/>
      <c r="H122" s="110"/>
      <c r="I122" s="110"/>
      <c r="J122" s="110"/>
      <c r="K122" s="110"/>
    </row>
    <row r="123" spans="2:11">
      <c r="B123" s="125"/>
      <c r="C123" s="110"/>
      <c r="D123" s="110"/>
      <c r="E123" s="110"/>
      <c r="F123" s="110"/>
      <c r="G123" s="110"/>
      <c r="H123" s="110"/>
      <c r="I123" s="110"/>
      <c r="J123" s="110"/>
      <c r="K123" s="110"/>
    </row>
    <row r="124" spans="2:11">
      <c r="B124" s="125"/>
      <c r="C124" s="110"/>
      <c r="D124" s="110"/>
      <c r="E124" s="110"/>
      <c r="F124" s="110"/>
      <c r="G124" s="110"/>
      <c r="H124" s="110"/>
      <c r="I124" s="110"/>
      <c r="J124" s="110"/>
      <c r="K124" s="110"/>
    </row>
    <row r="125" spans="2:11">
      <c r="B125" s="125"/>
      <c r="C125" s="110"/>
      <c r="D125" s="110"/>
      <c r="E125" s="110"/>
      <c r="F125" s="110"/>
      <c r="G125" s="110"/>
      <c r="H125" s="110"/>
      <c r="I125" s="110"/>
      <c r="J125" s="110"/>
      <c r="K125" s="110"/>
    </row>
    <row r="126" spans="2:11">
      <c r="B126" s="125"/>
      <c r="C126" s="110"/>
      <c r="D126" s="110"/>
      <c r="E126" s="110"/>
      <c r="F126" s="110"/>
      <c r="G126" s="110"/>
      <c r="H126" s="110"/>
      <c r="I126" s="110"/>
      <c r="J126" s="110"/>
      <c r="K126" s="110"/>
    </row>
    <row r="127" spans="2:11">
      <c r="B127" s="125"/>
      <c r="C127" s="110"/>
      <c r="D127" s="110"/>
      <c r="E127" s="110"/>
      <c r="F127" s="110"/>
      <c r="G127" s="110"/>
      <c r="H127" s="110"/>
      <c r="I127" s="110"/>
      <c r="J127" s="110"/>
      <c r="K127" s="110"/>
    </row>
    <row r="128" spans="2:11">
      <c r="B128" s="125"/>
      <c r="C128" s="110"/>
      <c r="D128" s="110"/>
      <c r="E128" s="110"/>
      <c r="F128" s="110"/>
      <c r="G128" s="110"/>
      <c r="H128" s="110"/>
      <c r="I128" s="110"/>
      <c r="J128" s="110"/>
      <c r="K128" s="110"/>
    </row>
    <row r="129" spans="2:11">
      <c r="B129" s="125"/>
      <c r="C129" s="110"/>
      <c r="D129" s="110"/>
      <c r="E129" s="110"/>
      <c r="F129" s="110"/>
      <c r="G129" s="110"/>
      <c r="H129" s="110"/>
      <c r="I129" s="110"/>
      <c r="J129" s="110"/>
      <c r="K129" s="110"/>
    </row>
    <row r="130" spans="2:11">
      <c r="B130" s="125"/>
      <c r="C130" s="110"/>
      <c r="D130" s="110"/>
      <c r="E130" s="110"/>
      <c r="F130" s="110"/>
      <c r="G130" s="110"/>
      <c r="H130" s="110"/>
      <c r="I130" s="110"/>
      <c r="J130" s="110"/>
      <c r="K130" s="110"/>
    </row>
    <row r="131" spans="2:11">
      <c r="B131" s="125"/>
      <c r="C131" s="110"/>
      <c r="D131" s="110"/>
      <c r="E131" s="110"/>
      <c r="F131" s="110"/>
      <c r="G131" s="110"/>
      <c r="H131" s="110"/>
      <c r="I131" s="110"/>
      <c r="J131" s="110"/>
      <c r="K131" s="110"/>
    </row>
    <row r="132" spans="2:11">
      <c r="B132" s="125"/>
      <c r="C132" s="110"/>
      <c r="D132" s="110"/>
      <c r="E132" s="110"/>
      <c r="F132" s="110"/>
      <c r="G132" s="110"/>
      <c r="H132" s="110"/>
      <c r="I132" s="110"/>
      <c r="J132" s="110"/>
      <c r="K132" s="110"/>
    </row>
    <row r="133" spans="2:11">
      <c r="B133" s="125"/>
      <c r="C133" s="110"/>
      <c r="D133" s="110"/>
      <c r="E133" s="110"/>
      <c r="F133" s="110"/>
      <c r="G133" s="110"/>
      <c r="H133" s="110"/>
      <c r="I133" s="110"/>
      <c r="J133" s="110"/>
      <c r="K133" s="110"/>
    </row>
    <row r="134" spans="2:11">
      <c r="B134" s="125"/>
      <c r="C134" s="110"/>
      <c r="D134" s="110"/>
      <c r="E134" s="110"/>
      <c r="F134" s="110"/>
      <c r="G134" s="110"/>
      <c r="H134" s="110"/>
      <c r="I134" s="110"/>
      <c r="J134" s="110"/>
      <c r="K134" s="110"/>
    </row>
    <row r="135" spans="2:11">
      <c r="B135" s="125"/>
      <c r="C135" s="110"/>
      <c r="D135" s="110"/>
      <c r="E135" s="110"/>
      <c r="F135" s="110"/>
      <c r="G135" s="110"/>
      <c r="H135" s="110"/>
      <c r="I135" s="110"/>
      <c r="J135" s="110"/>
      <c r="K135" s="110"/>
    </row>
    <row r="136" spans="2:11">
      <c r="B136" s="125"/>
      <c r="C136" s="110"/>
      <c r="D136" s="110"/>
      <c r="E136" s="110"/>
      <c r="F136" s="110"/>
      <c r="G136" s="110"/>
      <c r="H136" s="110"/>
      <c r="I136" s="110"/>
      <c r="J136" s="110"/>
      <c r="K136" s="110"/>
    </row>
    <row r="137" spans="2:11">
      <c r="B137" s="125"/>
      <c r="C137" s="110"/>
      <c r="D137" s="110"/>
      <c r="E137" s="110"/>
      <c r="F137" s="110"/>
      <c r="G137" s="110"/>
      <c r="H137" s="110"/>
      <c r="I137" s="110"/>
      <c r="J137" s="110"/>
      <c r="K137" s="110"/>
    </row>
    <row r="138" spans="2:11">
      <c r="B138" s="125"/>
      <c r="C138" s="110"/>
      <c r="D138" s="110"/>
      <c r="E138" s="110"/>
      <c r="F138" s="110"/>
      <c r="G138" s="110"/>
      <c r="H138" s="110"/>
      <c r="I138" s="110"/>
      <c r="J138" s="110"/>
      <c r="K138" s="110"/>
    </row>
    <row r="139" spans="2:11">
      <c r="B139" s="125"/>
      <c r="C139" s="110"/>
      <c r="D139" s="110"/>
      <c r="E139" s="110"/>
      <c r="F139" s="110"/>
      <c r="G139" s="110"/>
      <c r="H139" s="110"/>
      <c r="I139" s="110"/>
      <c r="J139" s="110"/>
      <c r="K139" s="110"/>
    </row>
    <row r="140" spans="2:11">
      <c r="B140" s="125"/>
      <c r="C140" s="110"/>
      <c r="D140" s="110"/>
      <c r="E140" s="110"/>
      <c r="F140" s="110"/>
      <c r="G140" s="110"/>
      <c r="H140" s="110"/>
      <c r="I140" s="110"/>
      <c r="J140" s="110"/>
      <c r="K140" s="110"/>
    </row>
    <row r="141" spans="2:11">
      <c r="B141" s="125"/>
      <c r="C141" s="110"/>
      <c r="D141" s="110"/>
      <c r="E141" s="110"/>
      <c r="F141" s="110"/>
      <c r="G141" s="110"/>
      <c r="H141" s="110"/>
      <c r="I141" s="110"/>
      <c r="J141" s="110"/>
      <c r="K141" s="110"/>
    </row>
    <row r="142" spans="2:11">
      <c r="B142" s="125"/>
      <c r="C142" s="110"/>
      <c r="D142" s="110"/>
      <c r="E142" s="110"/>
      <c r="F142" s="110"/>
      <c r="G142" s="110"/>
      <c r="H142" s="110"/>
      <c r="I142" s="110"/>
      <c r="J142" s="110"/>
      <c r="K142" s="110"/>
    </row>
    <row r="143" spans="2:11">
      <c r="B143" s="125"/>
      <c r="C143" s="110"/>
      <c r="D143" s="110"/>
      <c r="E143" s="110"/>
      <c r="F143" s="110"/>
      <c r="G143" s="110"/>
      <c r="H143" s="110"/>
      <c r="I143" s="110"/>
      <c r="J143" s="110"/>
      <c r="K143" s="110"/>
    </row>
    <row r="144" spans="2:11">
      <c r="B144" s="125"/>
      <c r="C144" s="110"/>
      <c r="D144" s="110"/>
      <c r="E144" s="110"/>
      <c r="F144" s="110"/>
      <c r="G144" s="110"/>
      <c r="H144" s="110"/>
      <c r="I144" s="110"/>
      <c r="J144" s="110"/>
      <c r="K144" s="110"/>
    </row>
    <row r="145" spans="2:11">
      <c r="B145" s="125"/>
      <c r="C145" s="110"/>
      <c r="D145" s="110"/>
      <c r="E145" s="110"/>
      <c r="F145" s="110"/>
      <c r="G145" s="110"/>
      <c r="H145" s="110"/>
      <c r="I145" s="110"/>
      <c r="J145" s="110"/>
      <c r="K145" s="110"/>
    </row>
    <row r="146" spans="2:11">
      <c r="B146" s="125"/>
      <c r="C146" s="110"/>
      <c r="D146" s="110"/>
      <c r="E146" s="110"/>
      <c r="F146" s="110"/>
      <c r="G146" s="110"/>
      <c r="H146" s="110"/>
      <c r="I146" s="110"/>
      <c r="J146" s="110"/>
      <c r="K146" s="110"/>
    </row>
    <row r="147" spans="2:11">
      <c r="B147" s="125"/>
      <c r="C147" s="110"/>
      <c r="D147" s="110"/>
      <c r="E147" s="110"/>
      <c r="F147" s="110"/>
      <c r="G147" s="110"/>
      <c r="H147" s="110"/>
      <c r="I147" s="110"/>
      <c r="J147" s="110"/>
      <c r="K147" s="110"/>
    </row>
    <row r="148" spans="2:11">
      <c r="B148" s="125"/>
      <c r="C148" s="110"/>
      <c r="D148" s="110"/>
      <c r="E148" s="110"/>
      <c r="F148" s="110"/>
      <c r="G148" s="110"/>
      <c r="H148" s="110"/>
      <c r="I148" s="110"/>
      <c r="J148" s="110"/>
      <c r="K148" s="110"/>
    </row>
    <row r="149" spans="2:11">
      <c r="B149" s="125"/>
      <c r="C149" s="110"/>
      <c r="D149" s="110"/>
      <c r="E149" s="110"/>
      <c r="F149" s="110"/>
      <c r="G149" s="110"/>
      <c r="H149" s="110"/>
      <c r="I149" s="110"/>
      <c r="J149" s="110"/>
      <c r="K149" s="110"/>
    </row>
    <row r="150" spans="2:11">
      <c r="B150" s="125"/>
      <c r="C150" s="110"/>
      <c r="D150" s="110"/>
      <c r="E150" s="110"/>
      <c r="F150" s="110"/>
      <c r="G150" s="110"/>
      <c r="H150" s="110"/>
      <c r="I150" s="110"/>
      <c r="J150" s="110"/>
      <c r="K150" s="110"/>
    </row>
    <row r="151" spans="2:11">
      <c r="B151" s="125"/>
      <c r="C151" s="110"/>
      <c r="D151" s="110"/>
      <c r="E151" s="110"/>
      <c r="F151" s="110"/>
      <c r="G151" s="110"/>
      <c r="H151" s="110"/>
      <c r="I151" s="110"/>
      <c r="J151" s="110"/>
      <c r="K151" s="110"/>
    </row>
    <row r="152" spans="2:11">
      <c r="B152" s="125"/>
      <c r="C152" s="110"/>
      <c r="D152" s="110"/>
      <c r="E152" s="110"/>
      <c r="F152" s="110"/>
      <c r="G152" s="110"/>
      <c r="H152" s="110"/>
      <c r="I152" s="110"/>
      <c r="J152" s="110"/>
      <c r="K152" s="110"/>
    </row>
    <row r="153" spans="2:11">
      <c r="B153" s="125"/>
      <c r="C153" s="110"/>
      <c r="D153" s="110"/>
      <c r="E153" s="110"/>
      <c r="F153" s="110"/>
      <c r="G153" s="110"/>
      <c r="H153" s="110"/>
      <c r="I153" s="110"/>
      <c r="J153" s="110"/>
      <c r="K153" s="110"/>
    </row>
    <row r="154" spans="2:11">
      <c r="B154" s="125"/>
      <c r="C154" s="110"/>
      <c r="D154" s="110"/>
      <c r="E154" s="110"/>
      <c r="F154" s="110"/>
      <c r="G154" s="110"/>
      <c r="H154" s="110"/>
      <c r="I154" s="110"/>
      <c r="J154" s="110"/>
      <c r="K154" s="110"/>
    </row>
    <row r="155" spans="2:11">
      <c r="B155" s="125"/>
      <c r="C155" s="110"/>
      <c r="D155" s="110"/>
      <c r="E155" s="110"/>
      <c r="F155" s="110"/>
      <c r="G155" s="110"/>
      <c r="H155" s="110"/>
      <c r="I155" s="110"/>
      <c r="J155" s="110"/>
      <c r="K155" s="110"/>
    </row>
    <row r="156" spans="2:11">
      <c r="B156" s="125"/>
      <c r="C156" s="110"/>
      <c r="D156" s="110"/>
      <c r="E156" s="110"/>
      <c r="F156" s="110"/>
      <c r="G156" s="110"/>
      <c r="H156" s="110"/>
      <c r="I156" s="110"/>
      <c r="J156" s="110"/>
      <c r="K156" s="110"/>
    </row>
    <row r="157" spans="2:11">
      <c r="B157" s="125"/>
      <c r="C157" s="110"/>
      <c r="D157" s="110"/>
      <c r="E157" s="110"/>
      <c r="F157" s="110"/>
      <c r="G157" s="110"/>
      <c r="H157" s="110"/>
      <c r="I157" s="110"/>
      <c r="J157" s="110"/>
      <c r="K157" s="110"/>
    </row>
    <row r="158" spans="2:11">
      <c r="B158" s="125"/>
      <c r="C158" s="110"/>
      <c r="D158" s="110"/>
      <c r="E158" s="110"/>
      <c r="F158" s="110"/>
      <c r="G158" s="110"/>
      <c r="H158" s="110"/>
      <c r="I158" s="110"/>
      <c r="J158" s="110"/>
      <c r="K158" s="110"/>
    </row>
    <row r="159" spans="2:11">
      <c r="B159" s="125"/>
      <c r="C159" s="110"/>
      <c r="D159" s="110"/>
      <c r="E159" s="110"/>
      <c r="F159" s="110"/>
      <c r="G159" s="110"/>
      <c r="H159" s="110"/>
      <c r="I159" s="110"/>
      <c r="J159" s="110"/>
      <c r="K159" s="110"/>
    </row>
    <row r="160" spans="2:11">
      <c r="B160" s="125"/>
      <c r="C160" s="110"/>
      <c r="D160" s="110"/>
      <c r="E160" s="110"/>
      <c r="F160" s="110"/>
      <c r="G160" s="110"/>
      <c r="H160" s="110"/>
      <c r="I160" s="110"/>
      <c r="J160" s="110"/>
      <c r="K160" s="110"/>
    </row>
    <row r="161" spans="2:11">
      <c r="B161" s="125"/>
      <c r="C161" s="110"/>
      <c r="D161" s="110"/>
      <c r="E161" s="110"/>
      <c r="F161" s="110"/>
      <c r="G161" s="110"/>
      <c r="H161" s="110"/>
      <c r="I161" s="110"/>
      <c r="J161" s="110"/>
      <c r="K161" s="110"/>
    </row>
    <row r="162" spans="2:11">
      <c r="B162" s="125"/>
      <c r="C162" s="110"/>
      <c r="D162" s="110"/>
      <c r="E162" s="110"/>
      <c r="F162" s="110"/>
      <c r="G162" s="110"/>
      <c r="H162" s="110"/>
      <c r="I162" s="110"/>
      <c r="J162" s="110"/>
      <c r="K162" s="110"/>
    </row>
    <row r="163" spans="2:11">
      <c r="B163" s="125"/>
      <c r="C163" s="110"/>
      <c r="D163" s="110"/>
      <c r="E163" s="110"/>
      <c r="F163" s="110"/>
      <c r="G163" s="110"/>
      <c r="H163" s="110"/>
      <c r="I163" s="110"/>
      <c r="J163" s="110"/>
      <c r="K163" s="110"/>
    </row>
    <row r="164" spans="2:11">
      <c r="B164" s="125"/>
      <c r="C164" s="110"/>
      <c r="D164" s="110"/>
      <c r="E164" s="110"/>
      <c r="F164" s="110"/>
      <c r="G164" s="110"/>
      <c r="H164" s="110"/>
      <c r="I164" s="110"/>
      <c r="J164" s="110"/>
      <c r="K164" s="110"/>
    </row>
    <row r="165" spans="2:11">
      <c r="B165" s="125"/>
      <c r="C165" s="110"/>
      <c r="D165" s="110"/>
      <c r="E165" s="110"/>
      <c r="F165" s="110"/>
      <c r="G165" s="110"/>
      <c r="H165" s="110"/>
      <c r="I165" s="110"/>
      <c r="J165" s="110"/>
      <c r="K165" s="110"/>
    </row>
    <row r="166" spans="2:11">
      <c r="B166" s="125"/>
      <c r="C166" s="110"/>
      <c r="D166" s="110"/>
      <c r="E166" s="110"/>
      <c r="F166" s="110"/>
      <c r="G166" s="110"/>
      <c r="H166" s="110"/>
      <c r="I166" s="110"/>
      <c r="J166" s="110"/>
      <c r="K166" s="110"/>
    </row>
    <row r="167" spans="2:11">
      <c r="B167" s="125"/>
      <c r="C167" s="110"/>
      <c r="D167" s="110"/>
      <c r="E167" s="110"/>
      <c r="F167" s="110"/>
      <c r="G167" s="110"/>
      <c r="H167" s="110"/>
      <c r="I167" s="110"/>
      <c r="J167" s="110"/>
      <c r="K167" s="110"/>
    </row>
    <row r="168" spans="2:11">
      <c r="B168" s="125"/>
      <c r="C168" s="110"/>
      <c r="D168" s="110"/>
      <c r="E168" s="110"/>
      <c r="F168" s="110"/>
      <c r="G168" s="110"/>
      <c r="H168" s="110"/>
      <c r="I168" s="110"/>
      <c r="J168" s="110"/>
      <c r="K168" s="110"/>
    </row>
    <row r="169" spans="2:11">
      <c r="B169" s="125"/>
      <c r="C169" s="110"/>
      <c r="D169" s="110"/>
      <c r="E169" s="110"/>
      <c r="F169" s="110"/>
      <c r="G169" s="110"/>
      <c r="H169" s="110"/>
      <c r="I169" s="110"/>
      <c r="J169" s="110"/>
      <c r="K169" s="110"/>
    </row>
    <row r="170" spans="2:11">
      <c r="B170" s="125"/>
      <c r="C170" s="110"/>
      <c r="D170" s="110"/>
      <c r="E170" s="110"/>
      <c r="F170" s="110"/>
      <c r="G170" s="110"/>
      <c r="H170" s="110"/>
      <c r="I170" s="110"/>
      <c r="J170" s="110"/>
      <c r="K170" s="110"/>
    </row>
    <row r="171" spans="2:11">
      <c r="B171" s="125"/>
      <c r="C171" s="110"/>
      <c r="D171" s="110"/>
      <c r="E171" s="110"/>
      <c r="F171" s="110"/>
      <c r="G171" s="110"/>
      <c r="H171" s="110"/>
      <c r="I171" s="110"/>
      <c r="J171" s="110"/>
      <c r="K171" s="110"/>
    </row>
    <row r="172" spans="2:11">
      <c r="B172" s="125"/>
      <c r="C172" s="110"/>
      <c r="D172" s="110"/>
      <c r="E172" s="110"/>
      <c r="F172" s="110"/>
      <c r="G172" s="110"/>
      <c r="H172" s="110"/>
      <c r="I172" s="110"/>
      <c r="J172" s="110"/>
      <c r="K172" s="110"/>
    </row>
    <row r="173" spans="2:11">
      <c r="B173" s="125"/>
      <c r="C173" s="110"/>
      <c r="D173" s="110"/>
      <c r="E173" s="110"/>
      <c r="F173" s="110"/>
      <c r="G173" s="110"/>
      <c r="H173" s="110"/>
      <c r="I173" s="110"/>
      <c r="J173" s="110"/>
      <c r="K173" s="110"/>
    </row>
    <row r="174" spans="2:11">
      <c r="B174" s="125"/>
      <c r="C174" s="110"/>
      <c r="D174" s="110"/>
      <c r="E174" s="110"/>
      <c r="F174" s="110"/>
      <c r="G174" s="110"/>
      <c r="H174" s="110"/>
      <c r="I174" s="110"/>
      <c r="J174" s="110"/>
      <c r="K174" s="110"/>
    </row>
    <row r="175" spans="2:11">
      <c r="B175" s="125"/>
      <c r="C175" s="110"/>
      <c r="D175" s="110"/>
      <c r="E175" s="110"/>
      <c r="F175" s="110"/>
      <c r="G175" s="110"/>
      <c r="H175" s="110"/>
      <c r="I175" s="110"/>
      <c r="J175" s="110"/>
      <c r="K175" s="110"/>
    </row>
    <row r="176" spans="2:11">
      <c r="B176" s="125"/>
      <c r="C176" s="110"/>
      <c r="D176" s="110"/>
      <c r="E176" s="110"/>
      <c r="F176" s="110"/>
      <c r="G176" s="110"/>
      <c r="H176" s="110"/>
      <c r="I176" s="110"/>
      <c r="J176" s="110"/>
      <c r="K176" s="110"/>
    </row>
    <row r="177" spans="2:11">
      <c r="B177" s="125"/>
      <c r="C177" s="110"/>
      <c r="D177" s="110"/>
      <c r="E177" s="110"/>
      <c r="F177" s="110"/>
      <c r="G177" s="110"/>
      <c r="H177" s="110"/>
      <c r="I177" s="110"/>
      <c r="J177" s="110"/>
      <c r="K177" s="110"/>
    </row>
    <row r="178" spans="2:11">
      <c r="B178" s="125"/>
      <c r="C178" s="110"/>
      <c r="D178" s="110"/>
      <c r="E178" s="110"/>
      <c r="F178" s="110"/>
      <c r="G178" s="110"/>
      <c r="H178" s="110"/>
      <c r="I178" s="110"/>
      <c r="J178" s="110"/>
      <c r="K178" s="110"/>
    </row>
    <row r="179" spans="2:11">
      <c r="B179" s="125"/>
      <c r="C179" s="110"/>
      <c r="D179" s="110"/>
      <c r="E179" s="110"/>
      <c r="F179" s="110"/>
      <c r="G179" s="110"/>
      <c r="H179" s="110"/>
      <c r="I179" s="110"/>
      <c r="J179" s="110"/>
      <c r="K179" s="110"/>
    </row>
    <row r="180" spans="2:11">
      <c r="B180" s="125"/>
      <c r="C180" s="110"/>
      <c r="D180" s="110"/>
      <c r="E180" s="110"/>
      <c r="F180" s="110"/>
      <c r="G180" s="110"/>
      <c r="H180" s="110"/>
      <c r="I180" s="110"/>
      <c r="J180" s="110"/>
      <c r="K180" s="110"/>
    </row>
    <row r="181" spans="2:11">
      <c r="B181" s="125"/>
      <c r="C181" s="110"/>
      <c r="D181" s="110"/>
      <c r="E181" s="110"/>
      <c r="F181" s="110"/>
      <c r="G181" s="110"/>
      <c r="H181" s="110"/>
      <c r="I181" s="110"/>
      <c r="J181" s="110"/>
      <c r="K181" s="110"/>
    </row>
    <row r="182" spans="2:11">
      <c r="B182" s="125"/>
      <c r="C182" s="110"/>
      <c r="D182" s="110"/>
      <c r="E182" s="110"/>
      <c r="F182" s="110"/>
      <c r="G182" s="110"/>
      <c r="H182" s="110"/>
      <c r="I182" s="110"/>
      <c r="J182" s="110"/>
      <c r="K182" s="110"/>
    </row>
    <row r="183" spans="2:11">
      <c r="B183" s="125"/>
      <c r="C183" s="110"/>
      <c r="D183" s="110"/>
      <c r="E183" s="110"/>
      <c r="F183" s="110"/>
      <c r="G183" s="110"/>
      <c r="H183" s="110"/>
      <c r="I183" s="110"/>
      <c r="J183" s="110"/>
      <c r="K183" s="110"/>
    </row>
    <row r="184" spans="2:11">
      <c r="B184" s="125"/>
      <c r="C184" s="110"/>
      <c r="D184" s="110"/>
      <c r="E184" s="110"/>
      <c r="F184" s="110"/>
      <c r="G184" s="110"/>
      <c r="H184" s="110"/>
      <c r="I184" s="110"/>
      <c r="J184" s="110"/>
      <c r="K184" s="110"/>
    </row>
    <row r="185" spans="2:11">
      <c r="B185" s="125"/>
      <c r="C185" s="110"/>
      <c r="D185" s="110"/>
      <c r="E185" s="110"/>
      <c r="F185" s="110"/>
      <c r="G185" s="110"/>
      <c r="H185" s="110"/>
      <c r="I185" s="110"/>
      <c r="J185" s="110"/>
      <c r="K185" s="110"/>
    </row>
    <row r="186" spans="2:11">
      <c r="B186" s="125"/>
      <c r="C186" s="110"/>
      <c r="D186" s="110"/>
      <c r="E186" s="110"/>
      <c r="F186" s="110"/>
      <c r="G186" s="110"/>
      <c r="H186" s="110"/>
      <c r="I186" s="110"/>
      <c r="J186" s="110"/>
      <c r="K186" s="110"/>
    </row>
    <row r="187" spans="2:11">
      <c r="B187" s="125"/>
      <c r="C187" s="110"/>
      <c r="D187" s="110"/>
      <c r="E187" s="110"/>
      <c r="F187" s="110"/>
      <c r="G187" s="110"/>
      <c r="H187" s="110"/>
      <c r="I187" s="110"/>
      <c r="J187" s="110"/>
      <c r="K187" s="110"/>
    </row>
    <row r="188" spans="2:11">
      <c r="B188" s="125"/>
      <c r="C188" s="110"/>
      <c r="D188" s="110"/>
      <c r="E188" s="110"/>
      <c r="F188" s="110"/>
      <c r="G188" s="110"/>
      <c r="H188" s="110"/>
      <c r="I188" s="110"/>
      <c r="J188" s="110"/>
      <c r="K188" s="110"/>
    </row>
    <row r="189" spans="2:11">
      <c r="B189" s="125"/>
      <c r="C189" s="110"/>
      <c r="D189" s="110"/>
      <c r="E189" s="110"/>
      <c r="F189" s="110"/>
      <c r="G189" s="110"/>
      <c r="H189" s="110"/>
      <c r="I189" s="110"/>
      <c r="J189" s="110"/>
      <c r="K189" s="110"/>
    </row>
    <row r="190" spans="2:11">
      <c r="B190" s="125"/>
      <c r="C190" s="110"/>
      <c r="D190" s="110"/>
      <c r="E190" s="110"/>
      <c r="F190" s="110"/>
      <c r="G190" s="110"/>
      <c r="H190" s="110"/>
      <c r="I190" s="110"/>
      <c r="J190" s="110"/>
      <c r="K190" s="110"/>
    </row>
    <row r="191" spans="2:11">
      <c r="B191" s="125"/>
      <c r="C191" s="110"/>
      <c r="D191" s="110"/>
      <c r="E191" s="110"/>
      <c r="F191" s="110"/>
      <c r="G191" s="110"/>
      <c r="H191" s="110"/>
      <c r="I191" s="110"/>
      <c r="J191" s="110"/>
      <c r="K191" s="110"/>
    </row>
    <row r="192" spans="2:11">
      <c r="B192" s="125"/>
      <c r="C192" s="110"/>
      <c r="D192" s="110"/>
      <c r="E192" s="110"/>
      <c r="F192" s="110"/>
      <c r="G192" s="110"/>
      <c r="H192" s="110"/>
      <c r="I192" s="110"/>
      <c r="J192" s="110"/>
      <c r="K192" s="110"/>
    </row>
    <row r="193" spans="2:11">
      <c r="B193" s="125"/>
      <c r="C193" s="110"/>
      <c r="D193" s="110"/>
      <c r="E193" s="110"/>
      <c r="F193" s="110"/>
      <c r="G193" s="110"/>
      <c r="H193" s="110"/>
      <c r="I193" s="110"/>
      <c r="J193" s="110"/>
      <c r="K193" s="110"/>
    </row>
    <row r="194" spans="2:11">
      <c r="B194" s="125"/>
      <c r="C194" s="110"/>
      <c r="D194" s="110"/>
      <c r="E194" s="110"/>
      <c r="F194" s="110"/>
      <c r="G194" s="110"/>
      <c r="H194" s="110"/>
      <c r="I194" s="110"/>
      <c r="J194" s="110"/>
      <c r="K194" s="110"/>
    </row>
    <row r="195" spans="2:11">
      <c r="B195" s="125"/>
      <c r="C195" s="110"/>
      <c r="D195" s="110"/>
      <c r="E195" s="110"/>
      <c r="F195" s="110"/>
      <c r="G195" s="110"/>
      <c r="H195" s="110"/>
      <c r="I195" s="110"/>
      <c r="J195" s="110"/>
      <c r="K195" s="110"/>
    </row>
    <row r="196" spans="2:11">
      <c r="B196" s="125"/>
      <c r="C196" s="110"/>
      <c r="D196" s="110"/>
      <c r="E196" s="110"/>
      <c r="F196" s="110"/>
      <c r="G196" s="110"/>
      <c r="H196" s="110"/>
      <c r="I196" s="110"/>
      <c r="J196" s="110"/>
      <c r="K196" s="110"/>
    </row>
    <row r="197" spans="2:11">
      <c r="B197" s="125"/>
      <c r="C197" s="110"/>
      <c r="D197" s="110"/>
      <c r="E197" s="110"/>
      <c r="F197" s="110"/>
      <c r="G197" s="110"/>
      <c r="H197" s="110"/>
      <c r="I197" s="110"/>
      <c r="J197" s="110"/>
      <c r="K197" s="110"/>
    </row>
    <row r="198" spans="2:11">
      <c r="B198" s="125"/>
      <c r="C198" s="110"/>
      <c r="D198" s="110"/>
      <c r="E198" s="110"/>
      <c r="F198" s="110"/>
      <c r="G198" s="110"/>
      <c r="H198" s="110"/>
      <c r="I198" s="110"/>
      <c r="J198" s="110"/>
      <c r="K198" s="110"/>
    </row>
    <row r="199" spans="2:11">
      <c r="B199" s="125"/>
      <c r="C199" s="110"/>
      <c r="D199" s="110"/>
      <c r="E199" s="110"/>
      <c r="F199" s="110"/>
      <c r="G199" s="110"/>
      <c r="H199" s="110"/>
      <c r="I199" s="110"/>
      <c r="J199" s="110"/>
      <c r="K199" s="110"/>
    </row>
    <row r="200" spans="2:11">
      <c r="B200" s="125"/>
      <c r="C200" s="110"/>
      <c r="D200" s="110"/>
      <c r="E200" s="110"/>
      <c r="F200" s="110"/>
      <c r="G200" s="110"/>
      <c r="H200" s="110"/>
      <c r="I200" s="110"/>
      <c r="J200" s="110"/>
      <c r="K200" s="110"/>
    </row>
    <row r="201" spans="2:11">
      <c r="B201" s="125"/>
      <c r="C201" s="110"/>
      <c r="D201" s="110"/>
      <c r="E201" s="110"/>
      <c r="F201" s="110"/>
      <c r="G201" s="110"/>
      <c r="H201" s="110"/>
      <c r="I201" s="110"/>
      <c r="J201" s="110"/>
      <c r="K201" s="110"/>
    </row>
    <row r="202" spans="2:11">
      <c r="B202" s="125"/>
      <c r="C202" s="110"/>
      <c r="D202" s="110"/>
      <c r="E202" s="110"/>
      <c r="F202" s="110"/>
      <c r="G202" s="110"/>
      <c r="H202" s="110"/>
      <c r="I202" s="110"/>
      <c r="J202" s="110"/>
      <c r="K202" s="110"/>
    </row>
    <row r="203" spans="2:11">
      <c r="B203" s="125"/>
      <c r="C203" s="110"/>
      <c r="D203" s="110"/>
      <c r="E203" s="110"/>
      <c r="F203" s="110"/>
      <c r="G203" s="110"/>
      <c r="H203" s="110"/>
      <c r="I203" s="110"/>
      <c r="J203" s="110"/>
      <c r="K203" s="110"/>
    </row>
    <row r="204" spans="2:11">
      <c r="B204" s="125"/>
      <c r="C204" s="110"/>
      <c r="D204" s="110"/>
      <c r="E204" s="110"/>
      <c r="F204" s="110"/>
      <c r="G204" s="110"/>
      <c r="H204" s="110"/>
      <c r="I204" s="110"/>
      <c r="J204" s="110"/>
      <c r="K204" s="110"/>
    </row>
    <row r="205" spans="2:11">
      <c r="B205" s="125"/>
      <c r="C205" s="110"/>
      <c r="D205" s="110"/>
      <c r="E205" s="110"/>
      <c r="F205" s="110"/>
      <c r="G205" s="110"/>
      <c r="H205" s="110"/>
      <c r="I205" s="110"/>
      <c r="J205" s="110"/>
      <c r="K205" s="110"/>
    </row>
    <row r="206" spans="2:11">
      <c r="B206" s="125"/>
      <c r="C206" s="110"/>
      <c r="D206" s="110"/>
      <c r="E206" s="110"/>
      <c r="F206" s="110"/>
      <c r="G206" s="110"/>
      <c r="H206" s="110"/>
      <c r="I206" s="110"/>
      <c r="J206" s="110"/>
      <c r="K206" s="110"/>
    </row>
    <row r="207" spans="2:11">
      <c r="B207" s="125"/>
      <c r="C207" s="110"/>
      <c r="D207" s="110"/>
      <c r="E207" s="110"/>
      <c r="F207" s="110"/>
      <c r="G207" s="110"/>
      <c r="H207" s="110"/>
      <c r="I207" s="110"/>
      <c r="J207" s="110"/>
      <c r="K207" s="110"/>
    </row>
    <row r="208" spans="2:11">
      <c r="B208" s="125"/>
      <c r="C208" s="110"/>
      <c r="D208" s="110"/>
      <c r="E208" s="110"/>
      <c r="F208" s="110"/>
      <c r="G208" s="110"/>
      <c r="H208" s="110"/>
      <c r="I208" s="110"/>
      <c r="J208" s="110"/>
      <c r="K208" s="110"/>
    </row>
    <row r="209" spans="2:11">
      <c r="B209" s="125"/>
      <c r="C209" s="110"/>
      <c r="D209" s="110"/>
      <c r="E209" s="110"/>
      <c r="F209" s="110"/>
      <c r="G209" s="110"/>
      <c r="H209" s="110"/>
      <c r="I209" s="110"/>
      <c r="J209" s="110"/>
      <c r="K209" s="110"/>
    </row>
    <row r="210" spans="2:11">
      <c r="B210" s="125"/>
      <c r="C210" s="110"/>
      <c r="D210" s="110"/>
      <c r="E210" s="110"/>
      <c r="F210" s="110"/>
      <c r="G210" s="110"/>
      <c r="H210" s="110"/>
      <c r="I210" s="110"/>
      <c r="J210" s="110"/>
      <c r="K210" s="110"/>
    </row>
    <row r="211" spans="2:11">
      <c r="B211" s="125"/>
      <c r="C211" s="110"/>
      <c r="D211" s="110"/>
      <c r="E211" s="110"/>
      <c r="F211" s="110"/>
      <c r="G211" s="110"/>
      <c r="H211" s="110"/>
      <c r="I211" s="110"/>
      <c r="J211" s="110"/>
      <c r="K211" s="110"/>
    </row>
    <row r="212" spans="2:11">
      <c r="B212" s="125"/>
      <c r="C212" s="110"/>
      <c r="D212" s="110"/>
      <c r="E212" s="110"/>
      <c r="F212" s="110"/>
      <c r="G212" s="110"/>
      <c r="H212" s="110"/>
      <c r="I212" s="110"/>
      <c r="J212" s="110"/>
      <c r="K212" s="110"/>
    </row>
    <row r="213" spans="2:11">
      <c r="B213" s="125"/>
      <c r="C213" s="110"/>
      <c r="D213" s="110"/>
      <c r="E213" s="110"/>
      <c r="F213" s="110"/>
      <c r="G213" s="110"/>
      <c r="H213" s="110"/>
      <c r="I213" s="110"/>
      <c r="J213" s="110"/>
      <c r="K213" s="110"/>
    </row>
    <row r="214" spans="2:11">
      <c r="B214" s="125"/>
      <c r="C214" s="110"/>
      <c r="D214" s="110"/>
      <c r="E214" s="110"/>
      <c r="F214" s="110"/>
      <c r="G214" s="110"/>
      <c r="H214" s="110"/>
      <c r="I214" s="110"/>
      <c r="J214" s="110"/>
      <c r="K214" s="110"/>
    </row>
    <row r="215" spans="2:11">
      <c r="B215" s="125"/>
      <c r="C215" s="110"/>
      <c r="D215" s="110"/>
      <c r="E215" s="110"/>
      <c r="F215" s="110"/>
      <c r="G215" s="110"/>
      <c r="H215" s="110"/>
      <c r="I215" s="110"/>
      <c r="J215" s="110"/>
      <c r="K215" s="110"/>
    </row>
    <row r="216" spans="2:11">
      <c r="B216" s="125"/>
      <c r="C216" s="110"/>
      <c r="D216" s="110"/>
      <c r="E216" s="110"/>
      <c r="F216" s="110"/>
      <c r="G216" s="110"/>
      <c r="H216" s="110"/>
      <c r="I216" s="110"/>
      <c r="J216" s="110"/>
      <c r="K216" s="110"/>
    </row>
    <row r="217" spans="2:11">
      <c r="B217" s="125"/>
      <c r="C217" s="110"/>
      <c r="D217" s="110"/>
      <c r="E217" s="110"/>
      <c r="F217" s="110"/>
      <c r="G217" s="110"/>
      <c r="H217" s="110"/>
      <c r="I217" s="110"/>
      <c r="J217" s="110"/>
      <c r="K217" s="110"/>
    </row>
    <row r="218" spans="2:11">
      <c r="B218" s="125"/>
      <c r="C218" s="110"/>
      <c r="D218" s="110"/>
      <c r="E218" s="110"/>
      <c r="F218" s="110"/>
      <c r="G218" s="110"/>
      <c r="H218" s="110"/>
      <c r="I218" s="110"/>
      <c r="J218" s="110"/>
      <c r="K218" s="110"/>
    </row>
    <row r="219" spans="2:11">
      <c r="B219" s="125"/>
      <c r="C219" s="110"/>
      <c r="D219" s="110"/>
      <c r="E219" s="110"/>
      <c r="F219" s="110"/>
      <c r="G219" s="110"/>
      <c r="H219" s="110"/>
      <c r="I219" s="110"/>
      <c r="J219" s="110"/>
      <c r="K219" s="110"/>
    </row>
    <row r="220" spans="2:11">
      <c r="B220" s="125"/>
      <c r="C220" s="110"/>
      <c r="D220" s="110"/>
      <c r="E220" s="110"/>
      <c r="F220" s="110"/>
      <c r="G220" s="110"/>
      <c r="H220" s="110"/>
      <c r="I220" s="110"/>
      <c r="J220" s="110"/>
      <c r="K220" s="110"/>
    </row>
    <row r="221" spans="2:11">
      <c r="B221" s="125"/>
      <c r="C221" s="110"/>
      <c r="D221" s="110"/>
      <c r="E221" s="110"/>
      <c r="F221" s="110"/>
      <c r="G221" s="110"/>
      <c r="H221" s="110"/>
      <c r="I221" s="110"/>
      <c r="J221" s="110"/>
      <c r="K221" s="110"/>
    </row>
    <row r="222" spans="2:11">
      <c r="B222" s="125"/>
      <c r="C222" s="110"/>
      <c r="D222" s="110"/>
      <c r="E222" s="110"/>
      <c r="F222" s="110"/>
      <c r="G222" s="110"/>
      <c r="H222" s="110"/>
      <c r="I222" s="110"/>
      <c r="J222" s="110"/>
      <c r="K222" s="110"/>
    </row>
    <row r="223" spans="2:11">
      <c r="B223" s="125"/>
      <c r="C223" s="110"/>
      <c r="D223" s="110"/>
      <c r="E223" s="110"/>
      <c r="F223" s="110"/>
      <c r="G223" s="110"/>
      <c r="H223" s="110"/>
      <c r="I223" s="110"/>
      <c r="J223" s="110"/>
      <c r="K223" s="110"/>
    </row>
    <row r="224" spans="2:11">
      <c r="B224" s="125"/>
      <c r="C224" s="110"/>
      <c r="D224" s="110"/>
      <c r="E224" s="110"/>
      <c r="F224" s="110"/>
      <c r="G224" s="110"/>
      <c r="H224" s="110"/>
      <c r="I224" s="110"/>
      <c r="J224" s="110"/>
      <c r="K224" s="110"/>
    </row>
    <row r="225" spans="2:11">
      <c r="B225" s="125"/>
      <c r="C225" s="110"/>
      <c r="D225" s="110"/>
      <c r="E225" s="110"/>
      <c r="F225" s="110"/>
      <c r="G225" s="110"/>
      <c r="H225" s="110"/>
      <c r="I225" s="110"/>
      <c r="J225" s="110"/>
      <c r="K225" s="110"/>
    </row>
    <row r="226" spans="2:11">
      <c r="B226" s="125"/>
      <c r="C226" s="110"/>
      <c r="D226" s="110"/>
      <c r="E226" s="110"/>
      <c r="F226" s="110"/>
      <c r="G226" s="110"/>
      <c r="H226" s="110"/>
      <c r="I226" s="110"/>
      <c r="J226" s="110"/>
      <c r="K226" s="110"/>
    </row>
    <row r="227" spans="2:11">
      <c r="B227" s="125"/>
      <c r="C227" s="110"/>
      <c r="D227" s="110"/>
      <c r="E227" s="110"/>
      <c r="F227" s="110"/>
      <c r="G227" s="110"/>
      <c r="H227" s="110"/>
      <c r="I227" s="110"/>
      <c r="J227" s="110"/>
      <c r="K227" s="110"/>
    </row>
    <row r="228" spans="2:11">
      <c r="B228" s="125"/>
      <c r="C228" s="110"/>
      <c r="D228" s="110"/>
      <c r="E228" s="110"/>
      <c r="F228" s="110"/>
      <c r="G228" s="110"/>
      <c r="H228" s="110"/>
      <c r="I228" s="110"/>
      <c r="J228" s="110"/>
      <c r="K228" s="110"/>
    </row>
    <row r="229" spans="2:11">
      <c r="B229" s="125"/>
      <c r="C229" s="110"/>
      <c r="D229" s="110"/>
      <c r="E229" s="110"/>
      <c r="F229" s="110"/>
      <c r="G229" s="110"/>
      <c r="H229" s="110"/>
      <c r="I229" s="110"/>
      <c r="J229" s="110"/>
      <c r="K229" s="110"/>
    </row>
    <row r="230" spans="2:11">
      <c r="B230" s="125"/>
      <c r="C230" s="110"/>
      <c r="D230" s="110"/>
      <c r="E230" s="110"/>
      <c r="F230" s="110"/>
      <c r="G230" s="110"/>
      <c r="H230" s="110"/>
      <c r="I230" s="110"/>
      <c r="J230" s="110"/>
      <c r="K230" s="110"/>
    </row>
    <row r="231" spans="2:11">
      <c r="B231" s="125"/>
      <c r="C231" s="110"/>
      <c r="D231" s="110"/>
      <c r="E231" s="110"/>
      <c r="F231" s="110"/>
      <c r="G231" s="110"/>
      <c r="H231" s="110"/>
      <c r="I231" s="110"/>
      <c r="J231" s="110"/>
      <c r="K231" s="110"/>
    </row>
    <row r="232" spans="2:11">
      <c r="B232" s="125"/>
      <c r="C232" s="110"/>
      <c r="D232" s="110"/>
      <c r="E232" s="110"/>
      <c r="F232" s="110"/>
      <c r="G232" s="110"/>
      <c r="H232" s="110"/>
      <c r="I232" s="110"/>
      <c r="J232" s="110"/>
      <c r="K232" s="110"/>
    </row>
    <row r="233" spans="2:11">
      <c r="B233" s="125"/>
      <c r="C233" s="110"/>
      <c r="D233" s="110"/>
      <c r="E233" s="110"/>
      <c r="F233" s="110"/>
      <c r="G233" s="110"/>
      <c r="H233" s="110"/>
      <c r="I233" s="110"/>
      <c r="J233" s="110"/>
      <c r="K233" s="110"/>
    </row>
    <row r="234" spans="2:11">
      <c r="B234" s="125"/>
      <c r="C234" s="110"/>
      <c r="D234" s="110"/>
      <c r="E234" s="110"/>
      <c r="F234" s="110"/>
      <c r="G234" s="110"/>
      <c r="H234" s="110"/>
      <c r="I234" s="110"/>
      <c r="J234" s="110"/>
      <c r="K234" s="110"/>
    </row>
    <row r="235" spans="2:11">
      <c r="B235" s="125"/>
      <c r="C235" s="110"/>
      <c r="D235" s="110"/>
      <c r="E235" s="110"/>
      <c r="F235" s="110"/>
      <c r="G235" s="110"/>
      <c r="H235" s="110"/>
      <c r="I235" s="110"/>
      <c r="J235" s="110"/>
      <c r="K235" s="110"/>
    </row>
    <row r="236" spans="2:11">
      <c r="B236" s="125"/>
      <c r="C236" s="110"/>
      <c r="D236" s="110"/>
      <c r="E236" s="110"/>
      <c r="F236" s="110"/>
      <c r="G236" s="110"/>
      <c r="H236" s="110"/>
      <c r="I236" s="110"/>
      <c r="J236" s="110"/>
      <c r="K236" s="110"/>
    </row>
    <row r="237" spans="2:11">
      <c r="B237" s="125"/>
      <c r="C237" s="110"/>
      <c r="D237" s="110"/>
      <c r="E237" s="110"/>
      <c r="F237" s="110"/>
      <c r="G237" s="110"/>
      <c r="H237" s="110"/>
      <c r="I237" s="110"/>
      <c r="J237" s="110"/>
      <c r="K237" s="110"/>
    </row>
    <row r="238" spans="2:11">
      <c r="B238" s="125"/>
      <c r="C238" s="110"/>
      <c r="D238" s="110"/>
      <c r="E238" s="110"/>
      <c r="F238" s="110"/>
      <c r="G238" s="110"/>
      <c r="H238" s="110"/>
      <c r="I238" s="110"/>
      <c r="J238" s="110"/>
      <c r="K238" s="110"/>
    </row>
    <row r="239" spans="2:11">
      <c r="B239" s="125"/>
      <c r="C239" s="110"/>
      <c r="D239" s="110"/>
      <c r="E239" s="110"/>
      <c r="F239" s="110"/>
      <c r="G239" s="110"/>
      <c r="H239" s="110"/>
      <c r="I239" s="110"/>
      <c r="J239" s="110"/>
      <c r="K239" s="110"/>
    </row>
    <row r="240" spans="2:11">
      <c r="B240" s="125"/>
      <c r="C240" s="110"/>
      <c r="D240" s="110"/>
      <c r="E240" s="110"/>
      <c r="F240" s="110"/>
      <c r="G240" s="110"/>
      <c r="H240" s="110"/>
      <c r="I240" s="110"/>
      <c r="J240" s="110"/>
      <c r="K240" s="110"/>
    </row>
    <row r="241" spans="2:11">
      <c r="B241" s="125"/>
      <c r="C241" s="110"/>
      <c r="D241" s="110"/>
      <c r="E241" s="110"/>
      <c r="F241" s="110"/>
      <c r="G241" s="110"/>
      <c r="H241" s="110"/>
      <c r="I241" s="110"/>
      <c r="J241" s="110"/>
      <c r="K241" s="110"/>
    </row>
    <row r="242" spans="2:11">
      <c r="B242" s="125"/>
      <c r="C242" s="110"/>
      <c r="D242" s="110"/>
      <c r="E242" s="110"/>
      <c r="F242" s="110"/>
      <c r="G242" s="110"/>
      <c r="H242" s="110"/>
      <c r="I242" s="110"/>
      <c r="J242" s="110"/>
      <c r="K242" s="110"/>
    </row>
    <row r="243" spans="2:11">
      <c r="B243" s="125"/>
      <c r="C243" s="110"/>
      <c r="D243" s="110"/>
      <c r="E243" s="110"/>
      <c r="F243" s="110"/>
      <c r="G243" s="110"/>
      <c r="H243" s="110"/>
      <c r="I243" s="110"/>
      <c r="J243" s="110"/>
      <c r="K243" s="110"/>
    </row>
    <row r="244" spans="2:11">
      <c r="B244" s="125"/>
      <c r="C244" s="110"/>
      <c r="D244" s="110"/>
      <c r="E244" s="110"/>
      <c r="F244" s="110"/>
      <c r="G244" s="110"/>
      <c r="H244" s="110"/>
      <c r="I244" s="110"/>
      <c r="J244" s="110"/>
      <c r="K244" s="110"/>
    </row>
    <row r="245" spans="2:11">
      <c r="B245" s="125"/>
      <c r="C245" s="110"/>
      <c r="D245" s="110"/>
      <c r="E245" s="110"/>
      <c r="F245" s="110"/>
      <c r="G245" s="110"/>
      <c r="H245" s="110"/>
      <c r="I245" s="110"/>
      <c r="J245" s="110"/>
      <c r="K245" s="110"/>
    </row>
    <row r="246" spans="2:11">
      <c r="B246" s="125"/>
      <c r="C246" s="110"/>
      <c r="D246" s="110"/>
      <c r="E246" s="110"/>
      <c r="F246" s="110"/>
      <c r="G246" s="110"/>
      <c r="H246" s="110"/>
      <c r="I246" s="110"/>
      <c r="J246" s="110"/>
      <c r="K246" s="110"/>
    </row>
    <row r="247" spans="2:11">
      <c r="B247" s="125"/>
      <c r="C247" s="110"/>
      <c r="D247" s="110"/>
      <c r="E247" s="110"/>
      <c r="F247" s="110"/>
      <c r="G247" s="110"/>
      <c r="H247" s="110"/>
      <c r="I247" s="110"/>
      <c r="J247" s="110"/>
      <c r="K247" s="110"/>
    </row>
    <row r="248" spans="2:11">
      <c r="B248" s="125"/>
      <c r="C248" s="110"/>
      <c r="D248" s="110"/>
      <c r="E248" s="110"/>
      <c r="F248" s="110"/>
      <c r="G248" s="110"/>
      <c r="H248" s="110"/>
      <c r="I248" s="110"/>
      <c r="J248" s="110"/>
      <c r="K248" s="110"/>
    </row>
    <row r="249" spans="2:11">
      <c r="B249" s="125"/>
      <c r="C249" s="110"/>
      <c r="D249" s="110"/>
      <c r="E249" s="110"/>
      <c r="F249" s="110"/>
      <c r="G249" s="110"/>
      <c r="H249" s="110"/>
      <c r="I249" s="110"/>
      <c r="J249" s="110"/>
      <c r="K249" s="110"/>
    </row>
    <row r="250" spans="2:11">
      <c r="B250" s="125"/>
      <c r="C250" s="110"/>
      <c r="D250" s="110"/>
      <c r="E250" s="110"/>
      <c r="F250" s="110"/>
      <c r="G250" s="110"/>
      <c r="H250" s="110"/>
      <c r="I250" s="110"/>
      <c r="J250" s="110"/>
      <c r="K250" s="110"/>
    </row>
    <row r="251" spans="2:11">
      <c r="B251" s="125"/>
      <c r="C251" s="110"/>
      <c r="D251" s="110"/>
      <c r="E251" s="110"/>
      <c r="F251" s="110"/>
      <c r="G251" s="110"/>
      <c r="H251" s="110"/>
      <c r="I251" s="110"/>
      <c r="J251" s="110"/>
      <c r="K251" s="110"/>
    </row>
    <row r="252" spans="2:11">
      <c r="B252" s="125"/>
      <c r="C252" s="110"/>
      <c r="D252" s="110"/>
      <c r="E252" s="110"/>
      <c r="F252" s="110"/>
      <c r="G252" s="110"/>
      <c r="H252" s="110"/>
      <c r="I252" s="110"/>
      <c r="J252" s="110"/>
      <c r="K252" s="110"/>
    </row>
    <row r="253" spans="2:11">
      <c r="B253" s="125"/>
      <c r="C253" s="110"/>
      <c r="D253" s="110"/>
      <c r="E253" s="110"/>
      <c r="F253" s="110"/>
      <c r="G253" s="110"/>
      <c r="H253" s="110"/>
      <c r="I253" s="110"/>
      <c r="J253" s="110"/>
      <c r="K253" s="110"/>
    </row>
    <row r="254" spans="2:11">
      <c r="B254" s="125"/>
      <c r="C254" s="110"/>
      <c r="D254" s="110"/>
      <c r="E254" s="110"/>
      <c r="F254" s="110"/>
      <c r="G254" s="110"/>
      <c r="H254" s="110"/>
      <c r="I254" s="110"/>
      <c r="J254" s="110"/>
      <c r="K254" s="110"/>
    </row>
    <row r="255" spans="2:11">
      <c r="B255" s="125"/>
      <c r="C255" s="110"/>
      <c r="D255" s="110"/>
      <c r="E255" s="110"/>
      <c r="F255" s="110"/>
      <c r="G255" s="110"/>
      <c r="H255" s="110"/>
      <c r="I255" s="110"/>
      <c r="J255" s="110"/>
      <c r="K255" s="110"/>
    </row>
    <row r="256" spans="2:11">
      <c r="B256" s="125"/>
      <c r="C256" s="110"/>
      <c r="D256" s="110"/>
      <c r="E256" s="110"/>
      <c r="F256" s="110"/>
      <c r="G256" s="110"/>
      <c r="H256" s="110"/>
      <c r="I256" s="110"/>
      <c r="J256" s="110"/>
      <c r="K256" s="110"/>
    </row>
    <row r="257" spans="2:11">
      <c r="B257" s="125"/>
      <c r="C257" s="110"/>
      <c r="D257" s="110"/>
      <c r="E257" s="110"/>
      <c r="F257" s="110"/>
      <c r="G257" s="110"/>
      <c r="H257" s="110"/>
      <c r="I257" s="110"/>
      <c r="J257" s="110"/>
      <c r="K257" s="110"/>
    </row>
    <row r="258" spans="2:11">
      <c r="B258" s="125"/>
      <c r="C258" s="110"/>
      <c r="D258" s="110"/>
      <c r="E258" s="110"/>
      <c r="F258" s="110"/>
      <c r="G258" s="110"/>
      <c r="H258" s="110"/>
      <c r="I258" s="110"/>
      <c r="J258" s="110"/>
      <c r="K258" s="110"/>
    </row>
    <row r="259" spans="2:11">
      <c r="B259" s="125"/>
      <c r="C259" s="110"/>
      <c r="D259" s="110"/>
      <c r="E259" s="110"/>
      <c r="F259" s="110"/>
      <c r="G259" s="110"/>
      <c r="H259" s="110"/>
      <c r="I259" s="110"/>
      <c r="J259" s="110"/>
      <c r="K259" s="110"/>
    </row>
    <row r="260" spans="2:11">
      <c r="B260" s="125"/>
      <c r="C260" s="110"/>
      <c r="D260" s="110"/>
      <c r="E260" s="110"/>
      <c r="F260" s="110"/>
      <c r="G260" s="110"/>
      <c r="H260" s="110"/>
      <c r="I260" s="110"/>
      <c r="J260" s="110"/>
      <c r="K260" s="110"/>
    </row>
    <row r="261" spans="2:11">
      <c r="B261" s="125"/>
      <c r="C261" s="110"/>
      <c r="D261" s="110"/>
      <c r="E261" s="110"/>
      <c r="F261" s="110"/>
      <c r="G261" s="110"/>
      <c r="H261" s="110"/>
      <c r="I261" s="110"/>
      <c r="J261" s="110"/>
      <c r="K261" s="110"/>
    </row>
    <row r="262" spans="2:11">
      <c r="B262" s="125"/>
      <c r="C262" s="110"/>
      <c r="D262" s="110"/>
      <c r="E262" s="110"/>
      <c r="F262" s="110"/>
      <c r="G262" s="110"/>
      <c r="H262" s="110"/>
      <c r="I262" s="110"/>
      <c r="J262" s="110"/>
      <c r="K262" s="110"/>
    </row>
    <row r="263" spans="2:11">
      <c r="B263" s="125"/>
      <c r="C263" s="110"/>
      <c r="D263" s="110"/>
      <c r="E263" s="110"/>
      <c r="F263" s="110"/>
      <c r="G263" s="110"/>
      <c r="H263" s="110"/>
      <c r="I263" s="110"/>
      <c r="J263" s="110"/>
      <c r="K263" s="110"/>
    </row>
    <row r="264" spans="2:11">
      <c r="B264" s="125"/>
      <c r="C264" s="110"/>
      <c r="D264" s="110"/>
      <c r="E264" s="110"/>
      <c r="F264" s="110"/>
      <c r="G264" s="110"/>
      <c r="H264" s="110"/>
      <c r="I264" s="110"/>
      <c r="J264" s="110"/>
      <c r="K264" s="110"/>
    </row>
    <row r="265" spans="2:11">
      <c r="B265" s="125"/>
      <c r="C265" s="110"/>
      <c r="D265" s="110"/>
      <c r="E265" s="110"/>
      <c r="F265" s="110"/>
      <c r="G265" s="110"/>
      <c r="H265" s="110"/>
      <c r="I265" s="110"/>
      <c r="J265" s="110"/>
      <c r="K265" s="110"/>
    </row>
    <row r="266" spans="2:11">
      <c r="B266" s="125"/>
      <c r="C266" s="110"/>
      <c r="D266" s="110"/>
      <c r="E266" s="110"/>
      <c r="F266" s="110"/>
      <c r="G266" s="110"/>
      <c r="H266" s="110"/>
      <c r="I266" s="110"/>
      <c r="J266" s="110"/>
      <c r="K266" s="110"/>
    </row>
    <row r="267" spans="2:11">
      <c r="B267" s="125"/>
      <c r="C267" s="110"/>
      <c r="D267" s="110"/>
      <c r="E267" s="110"/>
      <c r="F267" s="110"/>
      <c r="G267" s="110"/>
      <c r="H267" s="110"/>
      <c r="I267" s="110"/>
      <c r="J267" s="110"/>
      <c r="K267" s="110"/>
    </row>
    <row r="268" spans="2:11">
      <c r="B268" s="125"/>
      <c r="C268" s="110"/>
      <c r="D268" s="110"/>
      <c r="E268" s="110"/>
      <c r="F268" s="110"/>
      <c r="G268" s="110"/>
      <c r="H268" s="110"/>
      <c r="I268" s="110"/>
      <c r="J268" s="110"/>
      <c r="K268" s="110"/>
    </row>
    <row r="269" spans="2:11">
      <c r="B269" s="125"/>
      <c r="C269" s="110"/>
      <c r="D269" s="110"/>
      <c r="E269" s="110"/>
      <c r="F269" s="110"/>
      <c r="G269" s="110"/>
      <c r="H269" s="110"/>
      <c r="I269" s="110"/>
      <c r="J269" s="110"/>
      <c r="K269" s="110"/>
    </row>
    <row r="270" spans="2:11">
      <c r="B270" s="125"/>
      <c r="C270" s="110"/>
      <c r="D270" s="110"/>
      <c r="E270" s="110"/>
      <c r="F270" s="110"/>
      <c r="G270" s="110"/>
      <c r="H270" s="110"/>
      <c r="I270" s="110"/>
      <c r="J270" s="110"/>
      <c r="K270" s="110"/>
    </row>
    <row r="271" spans="2:11">
      <c r="B271" s="125"/>
      <c r="C271" s="110"/>
      <c r="D271" s="110"/>
      <c r="E271" s="110"/>
      <c r="F271" s="110"/>
      <c r="G271" s="110"/>
      <c r="H271" s="110"/>
      <c r="I271" s="110"/>
      <c r="J271" s="110"/>
      <c r="K271" s="110"/>
    </row>
    <row r="272" spans="2:11">
      <c r="B272" s="125"/>
      <c r="C272" s="110"/>
      <c r="D272" s="110"/>
      <c r="E272" s="110"/>
      <c r="F272" s="110"/>
      <c r="G272" s="110"/>
      <c r="H272" s="110"/>
      <c r="I272" s="110"/>
      <c r="J272" s="110"/>
      <c r="K272" s="110"/>
    </row>
    <row r="273" spans="2:11">
      <c r="B273" s="125"/>
      <c r="C273" s="110"/>
      <c r="D273" s="110"/>
      <c r="E273" s="110"/>
      <c r="F273" s="110"/>
      <c r="G273" s="110"/>
      <c r="H273" s="110"/>
      <c r="I273" s="110"/>
      <c r="J273" s="110"/>
      <c r="K273" s="110"/>
    </row>
    <row r="274" spans="2:11">
      <c r="B274" s="125"/>
      <c r="C274" s="110"/>
      <c r="D274" s="110"/>
      <c r="E274" s="110"/>
      <c r="F274" s="110"/>
      <c r="G274" s="110"/>
      <c r="H274" s="110"/>
      <c r="I274" s="110"/>
      <c r="J274" s="110"/>
      <c r="K274" s="110"/>
    </row>
    <row r="275" spans="2:11">
      <c r="B275" s="125"/>
      <c r="C275" s="110"/>
      <c r="D275" s="110"/>
      <c r="E275" s="110"/>
      <c r="F275" s="110"/>
      <c r="G275" s="110"/>
      <c r="H275" s="110"/>
      <c r="I275" s="110"/>
      <c r="J275" s="110"/>
      <c r="K275" s="110"/>
    </row>
    <row r="276" spans="2:11">
      <c r="B276" s="125"/>
      <c r="C276" s="110"/>
      <c r="D276" s="110"/>
      <c r="E276" s="110"/>
      <c r="F276" s="110"/>
      <c r="G276" s="110"/>
      <c r="H276" s="110"/>
      <c r="I276" s="110"/>
      <c r="J276" s="110"/>
      <c r="K276" s="110"/>
    </row>
    <row r="277" spans="2:11">
      <c r="B277" s="125"/>
      <c r="C277" s="110"/>
      <c r="D277" s="110"/>
      <c r="E277" s="110"/>
      <c r="F277" s="110"/>
      <c r="G277" s="110"/>
      <c r="H277" s="110"/>
      <c r="I277" s="110"/>
      <c r="J277" s="110"/>
      <c r="K277" s="110"/>
    </row>
    <row r="278" spans="2:11">
      <c r="B278" s="125"/>
      <c r="C278" s="110"/>
      <c r="D278" s="110"/>
      <c r="E278" s="110"/>
      <c r="F278" s="110"/>
      <c r="G278" s="110"/>
      <c r="H278" s="110"/>
      <c r="I278" s="110"/>
      <c r="J278" s="110"/>
      <c r="K278" s="110"/>
    </row>
    <row r="279" spans="2:11">
      <c r="B279" s="125"/>
      <c r="C279" s="110"/>
      <c r="D279" s="110"/>
      <c r="E279" s="110"/>
      <c r="F279" s="110"/>
      <c r="G279" s="110"/>
      <c r="H279" s="110"/>
      <c r="I279" s="110"/>
      <c r="J279" s="110"/>
      <c r="K279" s="110"/>
    </row>
    <row r="280" spans="2:11">
      <c r="B280" s="125"/>
      <c r="C280" s="110"/>
      <c r="D280" s="110"/>
      <c r="E280" s="110"/>
      <c r="F280" s="110"/>
      <c r="G280" s="110"/>
      <c r="H280" s="110"/>
      <c r="I280" s="110"/>
      <c r="J280" s="110"/>
      <c r="K280" s="110"/>
    </row>
    <row r="281" spans="2:11">
      <c r="B281" s="125"/>
      <c r="C281" s="110"/>
      <c r="D281" s="110"/>
      <c r="E281" s="110"/>
      <c r="F281" s="110"/>
      <c r="G281" s="110"/>
      <c r="H281" s="110"/>
      <c r="I281" s="110"/>
      <c r="J281" s="110"/>
      <c r="K281" s="110"/>
    </row>
    <row r="282" spans="2:11">
      <c r="B282" s="125"/>
      <c r="C282" s="110"/>
      <c r="D282" s="110"/>
      <c r="E282" s="110"/>
      <c r="F282" s="110"/>
      <c r="G282" s="110"/>
      <c r="H282" s="110"/>
      <c r="I282" s="110"/>
      <c r="J282" s="110"/>
      <c r="K282" s="110"/>
    </row>
    <row r="283" spans="2:11">
      <c r="B283" s="125"/>
      <c r="C283" s="110"/>
      <c r="D283" s="110"/>
      <c r="E283" s="110"/>
      <c r="F283" s="110"/>
      <c r="G283" s="110"/>
      <c r="H283" s="110"/>
      <c r="I283" s="110"/>
      <c r="J283" s="110"/>
      <c r="K283" s="110"/>
    </row>
    <row r="284" spans="2:11">
      <c r="B284" s="125"/>
      <c r="C284" s="110"/>
      <c r="D284" s="110"/>
      <c r="E284" s="110"/>
      <c r="F284" s="110"/>
      <c r="G284" s="110"/>
      <c r="H284" s="110"/>
      <c r="I284" s="110"/>
      <c r="J284" s="110"/>
      <c r="K284" s="110"/>
    </row>
    <row r="285" spans="2:11">
      <c r="B285" s="125"/>
      <c r="C285" s="110"/>
      <c r="D285" s="110"/>
      <c r="E285" s="110"/>
      <c r="F285" s="110"/>
      <c r="G285" s="110"/>
      <c r="H285" s="110"/>
      <c r="I285" s="110"/>
      <c r="J285" s="110"/>
      <c r="K285" s="110"/>
    </row>
    <row r="286" spans="2:11">
      <c r="B286" s="125"/>
      <c r="C286" s="110"/>
      <c r="D286" s="110"/>
      <c r="E286" s="110"/>
      <c r="F286" s="110"/>
      <c r="G286" s="110"/>
      <c r="H286" s="110"/>
      <c r="I286" s="110"/>
      <c r="J286" s="110"/>
      <c r="K286" s="110"/>
    </row>
    <row r="287" spans="2:11">
      <c r="B287" s="125"/>
      <c r="C287" s="110"/>
      <c r="D287" s="110"/>
      <c r="E287" s="110"/>
      <c r="F287" s="110"/>
      <c r="G287" s="110"/>
      <c r="H287" s="110"/>
      <c r="I287" s="110"/>
      <c r="J287" s="110"/>
      <c r="K287" s="110"/>
    </row>
    <row r="288" spans="2:11">
      <c r="B288" s="125"/>
      <c r="C288" s="110"/>
      <c r="D288" s="110"/>
      <c r="E288" s="110"/>
      <c r="F288" s="110"/>
      <c r="G288" s="110"/>
      <c r="H288" s="110"/>
      <c r="I288" s="110"/>
      <c r="J288" s="110"/>
      <c r="K288" s="110"/>
    </row>
    <row r="289" spans="2:11">
      <c r="B289" s="125"/>
      <c r="C289" s="110"/>
      <c r="D289" s="110"/>
      <c r="E289" s="110"/>
      <c r="F289" s="110"/>
      <c r="G289" s="110"/>
      <c r="H289" s="110"/>
      <c r="I289" s="110"/>
      <c r="J289" s="110"/>
      <c r="K289" s="110"/>
    </row>
    <row r="290" spans="2:11">
      <c r="B290" s="125"/>
      <c r="C290" s="110"/>
      <c r="D290" s="110"/>
      <c r="E290" s="110"/>
      <c r="F290" s="110"/>
      <c r="G290" s="110"/>
      <c r="H290" s="110"/>
      <c r="I290" s="110"/>
      <c r="J290" s="110"/>
      <c r="K290" s="110"/>
    </row>
    <row r="291" spans="2:11">
      <c r="B291" s="125"/>
      <c r="C291" s="110"/>
      <c r="D291" s="110"/>
      <c r="E291" s="110"/>
      <c r="F291" s="110"/>
      <c r="G291" s="110"/>
      <c r="H291" s="110"/>
      <c r="I291" s="110"/>
      <c r="J291" s="110"/>
      <c r="K291" s="110"/>
    </row>
    <row r="292" spans="2:11">
      <c r="B292" s="125"/>
      <c r="C292" s="110"/>
      <c r="D292" s="110"/>
      <c r="E292" s="110"/>
      <c r="F292" s="110"/>
      <c r="G292" s="110"/>
      <c r="H292" s="110"/>
      <c r="I292" s="110"/>
      <c r="J292" s="110"/>
      <c r="K292" s="110"/>
    </row>
    <row r="293" spans="2:11">
      <c r="B293" s="125"/>
      <c r="C293" s="110"/>
      <c r="D293" s="110"/>
      <c r="E293" s="110"/>
      <c r="F293" s="110"/>
      <c r="G293" s="110"/>
      <c r="H293" s="110"/>
      <c r="I293" s="110"/>
      <c r="J293" s="110"/>
      <c r="K293" s="110"/>
    </row>
    <row r="294" spans="2:11">
      <c r="B294" s="125"/>
      <c r="C294" s="110"/>
      <c r="D294" s="110"/>
      <c r="E294" s="110"/>
      <c r="F294" s="110"/>
      <c r="G294" s="110"/>
      <c r="H294" s="110"/>
      <c r="I294" s="110"/>
      <c r="J294" s="110"/>
      <c r="K294" s="110"/>
    </row>
    <row r="295" spans="2:11">
      <c r="B295" s="125"/>
      <c r="C295" s="110"/>
      <c r="D295" s="110"/>
      <c r="E295" s="110"/>
      <c r="F295" s="110"/>
      <c r="G295" s="110"/>
      <c r="H295" s="110"/>
      <c r="I295" s="110"/>
      <c r="J295" s="110"/>
      <c r="K295" s="110"/>
    </row>
    <row r="296" spans="2:11">
      <c r="B296" s="125"/>
      <c r="C296" s="110"/>
      <c r="D296" s="110"/>
      <c r="E296" s="110"/>
      <c r="F296" s="110"/>
      <c r="G296" s="110"/>
      <c r="H296" s="110"/>
      <c r="I296" s="110"/>
      <c r="J296" s="110"/>
      <c r="K296" s="110"/>
    </row>
    <row r="297" spans="2:11">
      <c r="B297" s="125"/>
      <c r="C297" s="110"/>
      <c r="D297" s="110"/>
      <c r="E297" s="110"/>
      <c r="F297" s="110"/>
      <c r="G297" s="110"/>
      <c r="H297" s="110"/>
      <c r="I297" s="110"/>
      <c r="J297" s="110"/>
      <c r="K297" s="110"/>
    </row>
    <row r="298" spans="2:11">
      <c r="B298" s="125"/>
      <c r="C298" s="110"/>
      <c r="D298" s="110"/>
      <c r="E298" s="110"/>
      <c r="F298" s="110"/>
      <c r="G298" s="110"/>
      <c r="H298" s="110"/>
      <c r="I298" s="110"/>
      <c r="J298" s="110"/>
      <c r="K298" s="110"/>
    </row>
    <row r="299" spans="2:11">
      <c r="B299" s="125"/>
      <c r="C299" s="110"/>
      <c r="D299" s="110"/>
      <c r="E299" s="110"/>
      <c r="F299" s="110"/>
      <c r="G299" s="110"/>
      <c r="H299" s="110"/>
      <c r="I299" s="110"/>
      <c r="J299" s="110"/>
      <c r="K299" s="110"/>
    </row>
    <row r="300" spans="2:11">
      <c r="B300" s="125"/>
      <c r="C300" s="110"/>
      <c r="D300" s="110"/>
      <c r="E300" s="110"/>
      <c r="F300" s="110"/>
      <c r="G300" s="110"/>
      <c r="H300" s="110"/>
      <c r="I300" s="110"/>
      <c r="J300" s="110"/>
      <c r="K300" s="110"/>
    </row>
    <row r="301" spans="2:11">
      <c r="B301" s="125"/>
      <c r="C301" s="110"/>
      <c r="D301" s="110"/>
      <c r="E301" s="110"/>
      <c r="F301" s="110"/>
      <c r="G301" s="110"/>
      <c r="H301" s="110"/>
      <c r="I301" s="110"/>
      <c r="J301" s="110"/>
      <c r="K301" s="110"/>
    </row>
    <row r="302" spans="2:11">
      <c r="B302" s="125"/>
      <c r="C302" s="110"/>
      <c r="D302" s="110"/>
      <c r="E302" s="110"/>
      <c r="F302" s="110"/>
      <c r="G302" s="110"/>
      <c r="H302" s="110"/>
      <c r="I302" s="110"/>
      <c r="J302" s="110"/>
      <c r="K302" s="110"/>
    </row>
    <row r="303" spans="2:11">
      <c r="B303" s="125"/>
      <c r="C303" s="110"/>
      <c r="D303" s="110"/>
      <c r="E303" s="110"/>
      <c r="F303" s="110"/>
      <c r="G303" s="110"/>
      <c r="H303" s="110"/>
      <c r="I303" s="110"/>
      <c r="J303" s="110"/>
      <c r="K303" s="110"/>
    </row>
    <row r="304" spans="2:11">
      <c r="B304" s="125"/>
      <c r="C304" s="110"/>
      <c r="D304" s="110"/>
      <c r="E304" s="110"/>
      <c r="F304" s="110"/>
      <c r="G304" s="110"/>
      <c r="H304" s="110"/>
      <c r="I304" s="110"/>
      <c r="J304" s="110"/>
      <c r="K304" s="110"/>
    </row>
    <row r="305" spans="2:11">
      <c r="B305" s="125"/>
      <c r="C305" s="110"/>
      <c r="D305" s="110"/>
      <c r="E305" s="110"/>
      <c r="F305" s="110"/>
      <c r="G305" s="110"/>
      <c r="H305" s="110"/>
      <c r="I305" s="110"/>
      <c r="J305" s="110"/>
      <c r="K305" s="110"/>
    </row>
    <row r="306" spans="2:11">
      <c r="B306" s="125"/>
      <c r="C306" s="110"/>
      <c r="D306" s="110"/>
      <c r="E306" s="110"/>
      <c r="F306" s="110"/>
      <c r="G306" s="110"/>
      <c r="H306" s="110"/>
      <c r="I306" s="110"/>
      <c r="J306" s="110"/>
      <c r="K306" s="110"/>
    </row>
    <row r="307" spans="2:11">
      <c r="B307" s="125"/>
      <c r="C307" s="110"/>
      <c r="D307" s="110"/>
      <c r="E307" s="110"/>
      <c r="F307" s="110"/>
      <c r="G307" s="110"/>
      <c r="H307" s="110"/>
      <c r="I307" s="110"/>
      <c r="J307" s="110"/>
      <c r="K307" s="110"/>
    </row>
    <row r="308" spans="2:11">
      <c r="B308" s="125"/>
      <c r="C308" s="110"/>
      <c r="D308" s="110"/>
      <c r="E308" s="110"/>
      <c r="F308" s="110"/>
      <c r="G308" s="110"/>
      <c r="H308" s="110"/>
      <c r="I308" s="110"/>
      <c r="J308" s="110"/>
      <c r="K308" s="110"/>
    </row>
    <row r="309" spans="2:11">
      <c r="B309" s="125"/>
      <c r="C309" s="110"/>
      <c r="D309" s="110"/>
      <c r="E309" s="110"/>
      <c r="F309" s="110"/>
      <c r="G309" s="110"/>
      <c r="H309" s="110"/>
      <c r="I309" s="110"/>
      <c r="J309" s="110"/>
      <c r="K309" s="110"/>
    </row>
    <row r="310" spans="2:11">
      <c r="B310" s="125"/>
      <c r="C310" s="110"/>
      <c r="D310" s="110"/>
      <c r="E310" s="110"/>
      <c r="F310" s="110"/>
      <c r="G310" s="110"/>
      <c r="H310" s="110"/>
      <c r="I310" s="110"/>
      <c r="J310" s="110"/>
      <c r="K310" s="110"/>
    </row>
    <row r="311" spans="2:11">
      <c r="B311" s="125"/>
      <c r="C311" s="110"/>
      <c r="D311" s="110"/>
      <c r="E311" s="110"/>
      <c r="F311" s="110"/>
      <c r="G311" s="110"/>
      <c r="H311" s="110"/>
      <c r="I311" s="110"/>
      <c r="J311" s="110"/>
      <c r="K311" s="110"/>
    </row>
    <row r="312" spans="2:11">
      <c r="B312" s="125"/>
      <c r="C312" s="110"/>
      <c r="D312" s="110"/>
      <c r="E312" s="110"/>
      <c r="F312" s="110"/>
      <c r="G312" s="110"/>
      <c r="H312" s="110"/>
      <c r="I312" s="110"/>
      <c r="J312" s="110"/>
      <c r="K312" s="110"/>
    </row>
    <row r="313" spans="2:11">
      <c r="B313" s="125"/>
      <c r="C313" s="110"/>
      <c r="D313" s="110"/>
      <c r="E313" s="110"/>
      <c r="F313" s="110"/>
      <c r="G313" s="110"/>
      <c r="H313" s="110"/>
      <c r="I313" s="110"/>
      <c r="J313" s="110"/>
      <c r="K313" s="110"/>
    </row>
    <row r="314" spans="2:11">
      <c r="B314" s="125"/>
      <c r="C314" s="110"/>
      <c r="D314" s="110"/>
      <c r="E314" s="110"/>
      <c r="F314" s="110"/>
      <c r="G314" s="110"/>
      <c r="H314" s="110"/>
      <c r="I314" s="110"/>
      <c r="J314" s="110"/>
      <c r="K314" s="110"/>
    </row>
    <row r="315" spans="2:11">
      <c r="B315" s="125"/>
      <c r="C315" s="110"/>
      <c r="D315" s="110"/>
      <c r="E315" s="110"/>
      <c r="F315" s="110"/>
      <c r="G315" s="110"/>
      <c r="H315" s="110"/>
      <c r="I315" s="110"/>
      <c r="J315" s="110"/>
      <c r="K315" s="110"/>
    </row>
    <row r="316" spans="2:11">
      <c r="B316" s="125"/>
      <c r="C316" s="110"/>
      <c r="D316" s="110"/>
      <c r="E316" s="110"/>
      <c r="F316" s="110"/>
      <c r="G316" s="110"/>
      <c r="H316" s="110"/>
      <c r="I316" s="110"/>
      <c r="J316" s="110"/>
      <c r="K316" s="110"/>
    </row>
    <row r="317" spans="2:11">
      <c r="B317" s="125"/>
      <c r="C317" s="110"/>
      <c r="D317" s="110"/>
      <c r="E317" s="110"/>
      <c r="F317" s="110"/>
      <c r="G317" s="110"/>
      <c r="H317" s="110"/>
      <c r="I317" s="110"/>
      <c r="J317" s="110"/>
      <c r="K317" s="110"/>
    </row>
    <row r="318" spans="2:11">
      <c r="B318" s="125"/>
      <c r="C318" s="110"/>
      <c r="D318" s="110"/>
      <c r="E318" s="110"/>
      <c r="F318" s="110"/>
      <c r="G318" s="110"/>
      <c r="H318" s="110"/>
      <c r="I318" s="110"/>
      <c r="J318" s="110"/>
      <c r="K318" s="110"/>
    </row>
    <row r="319" spans="2:11">
      <c r="B319" s="125"/>
      <c r="C319" s="110"/>
      <c r="D319" s="110"/>
      <c r="E319" s="110"/>
      <c r="F319" s="110"/>
      <c r="G319" s="110"/>
      <c r="H319" s="110"/>
      <c r="I319" s="110"/>
      <c r="J319" s="110"/>
      <c r="K319" s="110"/>
    </row>
    <row r="320" spans="2:11">
      <c r="B320" s="125"/>
      <c r="C320" s="110"/>
      <c r="D320" s="110"/>
      <c r="E320" s="110"/>
      <c r="F320" s="110"/>
      <c r="G320" s="110"/>
      <c r="H320" s="110"/>
      <c r="I320" s="110"/>
      <c r="J320" s="110"/>
      <c r="K320" s="110"/>
    </row>
    <row r="321" spans="2:11">
      <c r="B321" s="125"/>
      <c r="C321" s="110"/>
      <c r="D321" s="110"/>
      <c r="E321" s="110"/>
      <c r="F321" s="110"/>
      <c r="G321" s="110"/>
      <c r="H321" s="110"/>
      <c r="I321" s="110"/>
      <c r="J321" s="110"/>
      <c r="K321" s="110"/>
    </row>
    <row r="322" spans="2:11">
      <c r="B322" s="125"/>
      <c r="C322" s="110"/>
      <c r="D322" s="110"/>
      <c r="E322" s="110"/>
      <c r="F322" s="110"/>
      <c r="G322" s="110"/>
      <c r="H322" s="110"/>
      <c r="I322" s="110"/>
      <c r="J322" s="110"/>
      <c r="K322" s="110"/>
    </row>
    <row r="323" spans="2:11">
      <c r="B323" s="125"/>
      <c r="C323" s="110"/>
      <c r="D323" s="110"/>
      <c r="E323" s="110"/>
      <c r="F323" s="110"/>
      <c r="G323" s="110"/>
      <c r="H323" s="110"/>
      <c r="I323" s="110"/>
      <c r="J323" s="110"/>
      <c r="K323" s="110"/>
    </row>
    <row r="324" spans="2:11">
      <c r="B324" s="125"/>
      <c r="C324" s="110"/>
      <c r="D324" s="110"/>
      <c r="E324" s="110"/>
      <c r="F324" s="110"/>
      <c r="G324" s="110"/>
      <c r="H324" s="110"/>
      <c r="I324" s="110"/>
      <c r="J324" s="110"/>
      <c r="K324" s="110"/>
    </row>
    <row r="325" spans="2:11">
      <c r="B325" s="125"/>
      <c r="C325" s="110"/>
      <c r="D325" s="110"/>
      <c r="E325" s="110"/>
      <c r="F325" s="110"/>
      <c r="G325" s="110"/>
      <c r="H325" s="110"/>
      <c r="I325" s="110"/>
      <c r="J325" s="110"/>
      <c r="K325" s="110"/>
    </row>
    <row r="326" spans="2:11">
      <c r="B326" s="125"/>
      <c r="C326" s="110"/>
      <c r="D326" s="110"/>
      <c r="E326" s="110"/>
      <c r="F326" s="110"/>
      <c r="G326" s="110"/>
      <c r="H326" s="110"/>
      <c r="I326" s="110"/>
      <c r="J326" s="110"/>
      <c r="K326" s="110"/>
    </row>
    <row r="327" spans="2:11">
      <c r="B327" s="125"/>
      <c r="C327" s="110"/>
      <c r="D327" s="110"/>
      <c r="E327" s="110"/>
      <c r="F327" s="110"/>
      <c r="G327" s="110"/>
      <c r="H327" s="110"/>
      <c r="I327" s="110"/>
      <c r="J327" s="110"/>
      <c r="K327" s="110"/>
    </row>
    <row r="328" spans="2:11">
      <c r="B328" s="125"/>
      <c r="C328" s="110"/>
      <c r="D328" s="110"/>
      <c r="E328" s="110"/>
      <c r="F328" s="110"/>
      <c r="G328" s="110"/>
      <c r="H328" s="110"/>
      <c r="I328" s="110"/>
      <c r="J328" s="110"/>
      <c r="K328" s="110"/>
    </row>
    <row r="329" spans="2:11">
      <c r="B329" s="125"/>
      <c r="C329" s="110"/>
      <c r="D329" s="110"/>
      <c r="E329" s="110"/>
      <c r="F329" s="110"/>
      <c r="G329" s="110"/>
      <c r="H329" s="110"/>
      <c r="I329" s="110"/>
      <c r="J329" s="110"/>
      <c r="K329" s="110"/>
    </row>
    <row r="330" spans="2:11">
      <c r="B330" s="125"/>
      <c r="C330" s="110"/>
      <c r="D330" s="110"/>
      <c r="E330" s="110"/>
      <c r="F330" s="110"/>
      <c r="G330" s="110"/>
      <c r="H330" s="110"/>
      <c r="I330" s="110"/>
      <c r="J330" s="110"/>
      <c r="K330" s="110"/>
    </row>
    <row r="331" spans="2:11">
      <c r="B331" s="125"/>
      <c r="C331" s="110"/>
      <c r="D331" s="110"/>
      <c r="E331" s="110"/>
      <c r="F331" s="110"/>
      <c r="G331" s="110"/>
      <c r="H331" s="110"/>
      <c r="I331" s="110"/>
      <c r="J331" s="110"/>
      <c r="K331" s="110"/>
    </row>
    <row r="332" spans="2:11">
      <c r="B332" s="125"/>
      <c r="C332" s="110"/>
      <c r="D332" s="110"/>
      <c r="E332" s="110"/>
      <c r="F332" s="110"/>
      <c r="G332" s="110"/>
      <c r="H332" s="110"/>
      <c r="I332" s="110"/>
      <c r="J332" s="110"/>
      <c r="K332" s="110"/>
    </row>
    <row r="333" spans="2:11">
      <c r="B333" s="125"/>
      <c r="C333" s="110"/>
      <c r="D333" s="110"/>
      <c r="E333" s="110"/>
      <c r="F333" s="110"/>
      <c r="G333" s="110"/>
      <c r="H333" s="110"/>
      <c r="I333" s="110"/>
      <c r="J333" s="110"/>
      <c r="K333" s="110"/>
    </row>
    <row r="334" spans="2:11">
      <c r="B334" s="125"/>
      <c r="C334" s="110"/>
      <c r="D334" s="110"/>
      <c r="E334" s="110"/>
      <c r="F334" s="110"/>
      <c r="G334" s="110"/>
      <c r="H334" s="110"/>
      <c r="I334" s="110"/>
      <c r="J334" s="110"/>
      <c r="K334" s="110"/>
    </row>
    <row r="335" spans="2:11">
      <c r="B335" s="125"/>
      <c r="C335" s="110"/>
      <c r="D335" s="110"/>
      <c r="E335" s="110"/>
      <c r="F335" s="110"/>
      <c r="G335" s="110"/>
      <c r="H335" s="110"/>
      <c r="I335" s="110"/>
      <c r="J335" s="110"/>
      <c r="K335" s="110"/>
    </row>
    <row r="336" spans="2:11">
      <c r="B336" s="125"/>
      <c r="C336" s="110"/>
      <c r="D336" s="110"/>
      <c r="E336" s="110"/>
      <c r="F336" s="110"/>
      <c r="G336" s="110"/>
      <c r="H336" s="110"/>
      <c r="I336" s="110"/>
      <c r="J336" s="110"/>
      <c r="K336" s="110"/>
    </row>
    <row r="337" spans="2:11">
      <c r="B337" s="125"/>
      <c r="C337" s="110"/>
      <c r="D337" s="110"/>
      <c r="E337" s="110"/>
      <c r="F337" s="110"/>
      <c r="G337" s="110"/>
      <c r="H337" s="110"/>
      <c r="I337" s="110"/>
      <c r="J337" s="110"/>
      <c r="K337" s="110"/>
    </row>
    <row r="338" spans="2:11">
      <c r="B338" s="125"/>
      <c r="C338" s="110"/>
      <c r="D338" s="110"/>
      <c r="E338" s="110"/>
      <c r="F338" s="110"/>
      <c r="G338" s="110"/>
      <c r="H338" s="110"/>
      <c r="I338" s="110"/>
      <c r="J338" s="110"/>
      <c r="K338" s="110"/>
    </row>
    <row r="339" spans="2:11">
      <c r="B339" s="125"/>
      <c r="C339" s="110"/>
      <c r="D339" s="110"/>
      <c r="E339" s="110"/>
      <c r="F339" s="110"/>
      <c r="G339" s="110"/>
      <c r="H339" s="110"/>
      <c r="I339" s="110"/>
      <c r="J339" s="110"/>
      <c r="K339" s="110"/>
    </row>
    <row r="340" spans="2:11">
      <c r="B340" s="125"/>
      <c r="C340" s="110"/>
      <c r="D340" s="110"/>
      <c r="E340" s="110"/>
      <c r="F340" s="110"/>
      <c r="G340" s="110"/>
      <c r="H340" s="110"/>
      <c r="I340" s="110"/>
      <c r="J340" s="110"/>
      <c r="K340" s="110"/>
    </row>
    <row r="341" spans="2:11">
      <c r="B341" s="125"/>
      <c r="C341" s="110"/>
      <c r="D341" s="110"/>
      <c r="E341" s="110"/>
      <c r="F341" s="110"/>
      <c r="G341" s="110"/>
      <c r="H341" s="110"/>
      <c r="I341" s="110"/>
      <c r="J341" s="110"/>
      <c r="K341" s="110"/>
    </row>
    <row r="342" spans="2:11">
      <c r="B342" s="125"/>
      <c r="C342" s="110"/>
      <c r="D342" s="110"/>
      <c r="E342" s="110"/>
      <c r="F342" s="110"/>
      <c r="G342" s="110"/>
      <c r="H342" s="110"/>
      <c r="I342" s="110"/>
      <c r="J342" s="110"/>
      <c r="K342" s="110"/>
    </row>
    <row r="343" spans="2:11">
      <c r="B343" s="125"/>
      <c r="C343" s="110"/>
      <c r="D343" s="110"/>
      <c r="E343" s="110"/>
      <c r="F343" s="110"/>
      <c r="G343" s="110"/>
      <c r="H343" s="110"/>
      <c r="I343" s="110"/>
      <c r="J343" s="110"/>
      <c r="K343" s="110"/>
    </row>
    <row r="344" spans="2:11">
      <c r="B344" s="125"/>
      <c r="C344" s="110"/>
      <c r="D344" s="110"/>
      <c r="E344" s="110"/>
      <c r="F344" s="110"/>
      <c r="G344" s="110"/>
      <c r="H344" s="110"/>
      <c r="I344" s="110"/>
      <c r="J344" s="110"/>
      <c r="K344" s="110"/>
    </row>
    <row r="345" spans="2:11">
      <c r="B345" s="125"/>
      <c r="C345" s="110"/>
      <c r="D345" s="110"/>
      <c r="E345" s="110"/>
      <c r="F345" s="110"/>
      <c r="G345" s="110"/>
      <c r="H345" s="110"/>
      <c r="I345" s="110"/>
      <c r="J345" s="110"/>
      <c r="K345" s="110"/>
    </row>
    <row r="346" spans="2:11">
      <c r="B346" s="125"/>
      <c r="C346" s="110"/>
      <c r="D346" s="110"/>
      <c r="E346" s="110"/>
      <c r="F346" s="110"/>
      <c r="G346" s="110"/>
      <c r="H346" s="110"/>
      <c r="I346" s="110"/>
      <c r="J346" s="110"/>
      <c r="K346" s="110"/>
    </row>
    <row r="347" spans="2:11">
      <c r="B347" s="125"/>
      <c r="C347" s="110"/>
      <c r="D347" s="110"/>
      <c r="E347" s="110"/>
      <c r="F347" s="110"/>
      <c r="G347" s="110"/>
      <c r="H347" s="110"/>
      <c r="I347" s="110"/>
      <c r="J347" s="110"/>
      <c r="K347" s="110"/>
    </row>
    <row r="348" spans="2:11">
      <c r="B348" s="125"/>
      <c r="C348" s="110"/>
      <c r="D348" s="110"/>
      <c r="E348" s="110"/>
      <c r="F348" s="110"/>
      <c r="G348" s="110"/>
      <c r="H348" s="110"/>
      <c r="I348" s="110"/>
      <c r="J348" s="110"/>
      <c r="K348" s="110"/>
    </row>
    <row r="349" spans="2:11">
      <c r="B349" s="125"/>
      <c r="C349" s="110"/>
      <c r="D349" s="110"/>
      <c r="E349" s="110"/>
      <c r="F349" s="110"/>
      <c r="G349" s="110"/>
      <c r="H349" s="110"/>
      <c r="I349" s="110"/>
      <c r="J349" s="110"/>
      <c r="K349" s="110"/>
    </row>
    <row r="350" spans="2:11">
      <c r="B350" s="125"/>
      <c r="C350" s="110"/>
      <c r="D350" s="110"/>
      <c r="E350" s="110"/>
      <c r="F350" s="110"/>
      <c r="G350" s="110"/>
      <c r="H350" s="110"/>
      <c r="I350" s="110"/>
      <c r="J350" s="110"/>
      <c r="K350" s="110"/>
    </row>
    <row r="351" spans="2:11">
      <c r="B351" s="125"/>
      <c r="C351" s="110"/>
      <c r="D351" s="110"/>
      <c r="E351" s="110"/>
      <c r="F351" s="110"/>
      <c r="G351" s="110"/>
      <c r="H351" s="110"/>
      <c r="I351" s="110"/>
      <c r="J351" s="110"/>
      <c r="K351" s="110"/>
    </row>
    <row r="352" spans="2:11">
      <c r="B352" s="125"/>
      <c r="C352" s="110"/>
      <c r="D352" s="110"/>
      <c r="E352" s="110"/>
      <c r="F352" s="110"/>
      <c r="G352" s="110"/>
      <c r="H352" s="110"/>
      <c r="I352" s="110"/>
      <c r="J352" s="110"/>
      <c r="K352" s="110"/>
    </row>
    <row r="353" spans="2:11">
      <c r="B353" s="125"/>
      <c r="C353" s="110"/>
      <c r="D353" s="110"/>
      <c r="E353" s="110"/>
      <c r="F353" s="110"/>
      <c r="G353" s="110"/>
      <c r="H353" s="110"/>
      <c r="I353" s="110"/>
      <c r="J353" s="110"/>
      <c r="K353" s="110"/>
    </row>
    <row r="354" spans="2:11">
      <c r="B354" s="125"/>
      <c r="C354" s="110"/>
      <c r="D354" s="110"/>
      <c r="E354" s="110"/>
      <c r="F354" s="110"/>
      <c r="G354" s="110"/>
      <c r="H354" s="110"/>
      <c r="I354" s="110"/>
      <c r="J354" s="110"/>
      <c r="K354" s="110"/>
    </row>
    <row r="355" spans="2:11">
      <c r="B355" s="125"/>
      <c r="C355" s="110"/>
      <c r="D355" s="110"/>
      <c r="E355" s="110"/>
      <c r="F355" s="110"/>
      <c r="G355" s="110"/>
      <c r="H355" s="110"/>
      <c r="I355" s="110"/>
      <c r="J355" s="110"/>
      <c r="K355" s="110"/>
    </row>
    <row r="356" spans="2:11">
      <c r="B356" s="125"/>
      <c r="C356" s="110"/>
      <c r="D356" s="110"/>
      <c r="E356" s="110"/>
      <c r="F356" s="110"/>
      <c r="G356" s="110"/>
      <c r="H356" s="110"/>
      <c r="I356" s="110"/>
      <c r="J356" s="110"/>
      <c r="K356" s="110"/>
    </row>
    <row r="357" spans="2:11">
      <c r="B357" s="125"/>
      <c r="C357" s="110"/>
      <c r="D357" s="110"/>
      <c r="E357" s="110"/>
      <c r="F357" s="110"/>
      <c r="G357" s="110"/>
      <c r="H357" s="110"/>
      <c r="I357" s="110"/>
      <c r="J357" s="110"/>
      <c r="K357" s="110"/>
    </row>
    <row r="358" spans="2:11">
      <c r="B358" s="125"/>
      <c r="C358" s="110"/>
      <c r="D358" s="110"/>
      <c r="E358" s="110"/>
      <c r="F358" s="110"/>
      <c r="G358" s="110"/>
      <c r="H358" s="110"/>
      <c r="I358" s="110"/>
      <c r="J358" s="110"/>
      <c r="K358" s="110"/>
    </row>
    <row r="359" spans="2:11">
      <c r="B359" s="125"/>
      <c r="C359" s="110"/>
      <c r="D359" s="110"/>
      <c r="E359" s="110"/>
      <c r="F359" s="110"/>
      <c r="G359" s="110"/>
      <c r="H359" s="110"/>
      <c r="I359" s="110"/>
      <c r="J359" s="110"/>
      <c r="K359" s="110"/>
    </row>
    <row r="360" spans="2:11">
      <c r="B360" s="125"/>
      <c r="C360" s="110"/>
      <c r="D360" s="110"/>
      <c r="E360" s="110"/>
      <c r="F360" s="110"/>
      <c r="G360" s="110"/>
      <c r="H360" s="110"/>
      <c r="I360" s="110"/>
      <c r="J360" s="110"/>
      <c r="K360" s="110"/>
    </row>
    <row r="361" spans="2:11">
      <c r="B361" s="125"/>
      <c r="C361" s="110"/>
      <c r="D361" s="110"/>
      <c r="E361" s="110"/>
      <c r="F361" s="110"/>
      <c r="G361" s="110"/>
      <c r="H361" s="110"/>
      <c r="I361" s="110"/>
      <c r="J361" s="110"/>
      <c r="K361" s="110"/>
    </row>
    <row r="362" spans="2:11">
      <c r="B362" s="125"/>
      <c r="C362" s="110"/>
      <c r="D362" s="110"/>
      <c r="E362" s="110"/>
      <c r="F362" s="110"/>
      <c r="G362" s="110"/>
      <c r="H362" s="110"/>
      <c r="I362" s="110"/>
      <c r="J362" s="110"/>
      <c r="K362" s="110"/>
    </row>
    <row r="363" spans="2:11">
      <c r="B363" s="125"/>
      <c r="C363" s="110"/>
      <c r="D363" s="110"/>
      <c r="E363" s="110"/>
      <c r="F363" s="110"/>
      <c r="G363" s="110"/>
      <c r="H363" s="110"/>
      <c r="I363" s="110"/>
      <c r="J363" s="110"/>
      <c r="K363" s="110"/>
    </row>
    <row r="364" spans="2:11">
      <c r="B364" s="125"/>
      <c r="C364" s="110"/>
      <c r="D364" s="110"/>
      <c r="E364" s="110"/>
      <c r="F364" s="110"/>
      <c r="G364" s="110"/>
      <c r="H364" s="110"/>
      <c r="I364" s="110"/>
      <c r="J364" s="110"/>
      <c r="K364" s="110"/>
    </row>
    <row r="365" spans="2:11">
      <c r="B365" s="125"/>
      <c r="C365" s="110"/>
      <c r="D365" s="110"/>
      <c r="E365" s="110"/>
      <c r="F365" s="110"/>
      <c r="G365" s="110"/>
      <c r="H365" s="110"/>
      <c r="I365" s="110"/>
      <c r="J365" s="110"/>
      <c r="K365" s="110"/>
    </row>
    <row r="366" spans="2:11">
      <c r="B366" s="125"/>
      <c r="C366" s="110"/>
      <c r="D366" s="110"/>
      <c r="E366" s="110"/>
      <c r="F366" s="110"/>
      <c r="G366" s="110"/>
      <c r="H366" s="110"/>
      <c r="I366" s="110"/>
      <c r="J366" s="110"/>
      <c r="K366" s="110"/>
    </row>
    <row r="367" spans="2:11">
      <c r="B367" s="125"/>
      <c r="C367" s="110"/>
      <c r="D367" s="110"/>
      <c r="E367" s="110"/>
      <c r="F367" s="110"/>
      <c r="G367" s="110"/>
      <c r="H367" s="110"/>
      <c r="I367" s="110"/>
      <c r="J367" s="110"/>
      <c r="K367" s="110"/>
    </row>
    <row r="368" spans="2:11">
      <c r="B368" s="125"/>
      <c r="C368" s="110"/>
      <c r="D368" s="110"/>
      <c r="E368" s="110"/>
      <c r="F368" s="110"/>
      <c r="G368" s="110"/>
      <c r="H368" s="110"/>
      <c r="I368" s="110"/>
      <c r="J368" s="110"/>
      <c r="K368" s="110"/>
    </row>
    <row r="369" spans="2:11">
      <c r="B369" s="125"/>
      <c r="C369" s="110"/>
      <c r="D369" s="110"/>
      <c r="E369" s="110"/>
      <c r="F369" s="110"/>
      <c r="G369" s="110"/>
      <c r="H369" s="110"/>
      <c r="I369" s="110"/>
      <c r="J369" s="110"/>
      <c r="K369" s="110"/>
    </row>
    <row r="370" spans="2:11">
      <c r="B370" s="125"/>
      <c r="C370" s="110"/>
      <c r="D370" s="110"/>
      <c r="E370" s="110"/>
      <c r="F370" s="110"/>
      <c r="G370" s="110"/>
      <c r="H370" s="110"/>
      <c r="I370" s="110"/>
      <c r="J370" s="110"/>
      <c r="K370" s="110"/>
    </row>
    <row r="371" spans="2:11">
      <c r="B371" s="125"/>
      <c r="C371" s="110"/>
      <c r="D371" s="110"/>
      <c r="E371" s="110"/>
      <c r="F371" s="110"/>
      <c r="G371" s="110"/>
      <c r="H371" s="110"/>
      <c r="I371" s="110"/>
      <c r="J371" s="110"/>
      <c r="K371" s="110"/>
    </row>
    <row r="372" spans="2:11">
      <c r="B372" s="125"/>
      <c r="C372" s="110"/>
      <c r="D372" s="110"/>
      <c r="E372" s="110"/>
      <c r="F372" s="110"/>
      <c r="G372" s="110"/>
      <c r="H372" s="110"/>
      <c r="I372" s="110"/>
      <c r="J372" s="110"/>
      <c r="K372" s="110"/>
    </row>
    <row r="373" spans="2:11">
      <c r="B373" s="125"/>
      <c r="C373" s="110"/>
      <c r="D373" s="110"/>
      <c r="E373" s="110"/>
      <c r="F373" s="110"/>
      <c r="G373" s="110"/>
      <c r="H373" s="110"/>
      <c r="I373" s="110"/>
      <c r="J373" s="110"/>
      <c r="K373" s="110"/>
    </row>
    <row r="374" spans="2:11">
      <c r="B374" s="125"/>
      <c r="C374" s="110"/>
      <c r="D374" s="110"/>
      <c r="E374" s="110"/>
      <c r="F374" s="110"/>
      <c r="G374" s="110"/>
      <c r="H374" s="110"/>
      <c r="I374" s="110"/>
      <c r="J374" s="110"/>
      <c r="K374" s="110"/>
    </row>
    <row r="375" spans="2:11">
      <c r="B375" s="125"/>
      <c r="C375" s="110"/>
      <c r="D375" s="110"/>
      <c r="E375" s="110"/>
      <c r="F375" s="110"/>
      <c r="G375" s="110"/>
      <c r="H375" s="110"/>
      <c r="I375" s="110"/>
      <c r="J375" s="110"/>
      <c r="K375" s="110"/>
    </row>
    <row r="376" spans="2:11">
      <c r="B376" s="125"/>
      <c r="C376" s="110"/>
      <c r="D376" s="110"/>
      <c r="E376" s="110"/>
      <c r="F376" s="110"/>
      <c r="G376" s="110"/>
      <c r="H376" s="110"/>
      <c r="I376" s="110"/>
      <c r="J376" s="110"/>
      <c r="K376" s="110"/>
    </row>
    <row r="377" spans="2:11">
      <c r="B377" s="125"/>
      <c r="C377" s="110"/>
      <c r="D377" s="110"/>
      <c r="E377" s="110"/>
      <c r="F377" s="110"/>
      <c r="G377" s="110"/>
      <c r="H377" s="110"/>
      <c r="I377" s="110"/>
      <c r="J377" s="110"/>
      <c r="K377" s="110"/>
    </row>
    <row r="378" spans="2:11">
      <c r="B378" s="125"/>
      <c r="C378" s="110"/>
      <c r="D378" s="110"/>
      <c r="E378" s="110"/>
      <c r="F378" s="110"/>
      <c r="G378" s="110"/>
      <c r="H378" s="110"/>
      <c r="I378" s="110"/>
      <c r="J378" s="110"/>
      <c r="K378" s="110"/>
    </row>
    <row r="379" spans="2:11">
      <c r="B379" s="125"/>
      <c r="C379" s="110"/>
      <c r="D379" s="110"/>
      <c r="E379" s="110"/>
      <c r="F379" s="110"/>
      <c r="G379" s="110"/>
      <c r="H379" s="110"/>
      <c r="I379" s="110"/>
      <c r="J379" s="110"/>
      <c r="K379" s="110"/>
    </row>
    <row r="380" spans="2:11">
      <c r="B380" s="125"/>
      <c r="C380" s="110"/>
      <c r="D380" s="110"/>
      <c r="E380" s="110"/>
      <c r="F380" s="110"/>
      <c r="G380" s="110"/>
      <c r="H380" s="110"/>
      <c r="I380" s="110"/>
      <c r="J380" s="110"/>
      <c r="K380" s="110"/>
    </row>
    <row r="381" spans="2:11">
      <c r="B381" s="125"/>
      <c r="C381" s="110"/>
      <c r="D381" s="110"/>
      <c r="E381" s="110"/>
      <c r="F381" s="110"/>
      <c r="G381" s="110"/>
      <c r="H381" s="110"/>
      <c r="I381" s="110"/>
      <c r="J381" s="110"/>
      <c r="K381" s="110"/>
    </row>
    <row r="382" spans="2:11">
      <c r="B382" s="125"/>
      <c r="C382" s="110"/>
      <c r="D382" s="110"/>
      <c r="E382" s="110"/>
      <c r="F382" s="110"/>
      <c r="G382" s="110"/>
      <c r="H382" s="110"/>
      <c r="I382" s="110"/>
      <c r="J382" s="110"/>
      <c r="K382" s="110"/>
    </row>
    <row r="383" spans="2:11">
      <c r="B383" s="125"/>
      <c r="C383" s="110"/>
      <c r="D383" s="110"/>
      <c r="E383" s="110"/>
      <c r="F383" s="110"/>
      <c r="G383" s="110"/>
      <c r="H383" s="110"/>
      <c r="I383" s="110"/>
      <c r="J383" s="110"/>
      <c r="K383" s="110"/>
    </row>
    <row r="384" spans="2:11">
      <c r="B384" s="125"/>
      <c r="C384" s="110"/>
      <c r="D384" s="110"/>
      <c r="E384" s="110"/>
      <c r="F384" s="110"/>
      <c r="G384" s="110"/>
      <c r="H384" s="110"/>
      <c r="I384" s="110"/>
      <c r="J384" s="110"/>
      <c r="K384" s="110"/>
    </row>
    <row r="385" spans="2:11">
      <c r="B385" s="125"/>
      <c r="C385" s="110"/>
      <c r="D385" s="110"/>
      <c r="E385" s="110"/>
      <c r="F385" s="110"/>
      <c r="G385" s="110"/>
      <c r="H385" s="110"/>
      <c r="I385" s="110"/>
      <c r="J385" s="110"/>
      <c r="K385" s="110"/>
    </row>
    <row r="386" spans="2:11">
      <c r="B386" s="125"/>
      <c r="C386" s="110"/>
      <c r="D386" s="110"/>
      <c r="E386" s="110"/>
      <c r="F386" s="110"/>
      <c r="G386" s="110"/>
      <c r="H386" s="110"/>
      <c r="I386" s="110"/>
      <c r="J386" s="110"/>
      <c r="K386" s="110"/>
    </row>
    <row r="387" spans="2:11">
      <c r="B387" s="125"/>
      <c r="C387" s="110"/>
      <c r="D387" s="110"/>
      <c r="E387" s="110"/>
      <c r="F387" s="110"/>
      <c r="G387" s="110"/>
      <c r="H387" s="110"/>
      <c r="I387" s="110"/>
      <c r="J387" s="110"/>
      <c r="K387" s="110"/>
    </row>
    <row r="388" spans="2:11">
      <c r="B388" s="125"/>
      <c r="C388" s="110"/>
      <c r="D388" s="110"/>
      <c r="E388" s="110"/>
      <c r="F388" s="110"/>
      <c r="G388" s="110"/>
      <c r="H388" s="110"/>
      <c r="I388" s="110"/>
      <c r="J388" s="110"/>
      <c r="K388" s="110"/>
    </row>
    <row r="389" spans="2:11">
      <c r="B389" s="125"/>
      <c r="C389" s="110"/>
      <c r="D389" s="110"/>
      <c r="E389" s="110"/>
      <c r="F389" s="110"/>
      <c r="G389" s="110"/>
      <c r="H389" s="110"/>
      <c r="I389" s="110"/>
      <c r="J389" s="110"/>
      <c r="K389" s="110"/>
    </row>
    <row r="390" spans="2:11">
      <c r="B390" s="125"/>
      <c r="C390" s="110"/>
      <c r="D390" s="110"/>
      <c r="E390" s="110"/>
      <c r="F390" s="110"/>
      <c r="G390" s="110"/>
      <c r="H390" s="110"/>
      <c r="I390" s="110"/>
      <c r="J390" s="110"/>
      <c r="K390" s="110"/>
    </row>
    <row r="391" spans="2:11">
      <c r="B391" s="125"/>
      <c r="C391" s="110"/>
      <c r="D391" s="110"/>
      <c r="E391" s="110"/>
      <c r="F391" s="110"/>
      <c r="G391" s="110"/>
      <c r="H391" s="110"/>
      <c r="I391" s="110"/>
      <c r="J391" s="110"/>
      <c r="K391" s="110"/>
    </row>
    <row r="392" spans="2:11">
      <c r="B392" s="125"/>
      <c r="C392" s="110"/>
      <c r="D392" s="110"/>
      <c r="E392" s="110"/>
      <c r="F392" s="110"/>
      <c r="G392" s="110"/>
      <c r="H392" s="110"/>
      <c r="I392" s="110"/>
      <c r="J392" s="110"/>
      <c r="K392" s="110"/>
    </row>
    <row r="393" spans="2:11">
      <c r="B393" s="125"/>
      <c r="C393" s="110"/>
      <c r="D393" s="110"/>
      <c r="E393" s="110"/>
      <c r="F393" s="110"/>
      <c r="G393" s="110"/>
      <c r="H393" s="110"/>
      <c r="I393" s="110"/>
      <c r="J393" s="110"/>
      <c r="K393" s="110"/>
    </row>
    <row r="394" spans="2:11">
      <c r="B394" s="125"/>
      <c r="C394" s="110"/>
      <c r="D394" s="110"/>
      <c r="E394" s="110"/>
      <c r="F394" s="110"/>
      <c r="G394" s="110"/>
      <c r="H394" s="110"/>
      <c r="I394" s="110"/>
      <c r="J394" s="110"/>
      <c r="K394" s="110"/>
    </row>
    <row r="395" spans="2:11">
      <c r="B395" s="125"/>
      <c r="C395" s="110"/>
      <c r="D395" s="110"/>
      <c r="E395" s="110"/>
      <c r="F395" s="110"/>
      <c r="G395" s="110"/>
      <c r="H395" s="110"/>
      <c r="I395" s="110"/>
      <c r="J395" s="110"/>
      <c r="K395" s="110"/>
    </row>
    <row r="396" spans="2:11">
      <c r="B396" s="125"/>
      <c r="C396" s="110"/>
      <c r="D396" s="110"/>
      <c r="E396" s="110"/>
      <c r="F396" s="110"/>
      <c r="G396" s="110"/>
      <c r="H396" s="110"/>
      <c r="I396" s="110"/>
      <c r="J396" s="110"/>
      <c r="K396" s="110"/>
    </row>
    <row r="397" spans="2:11">
      <c r="B397" s="125"/>
      <c r="C397" s="110"/>
      <c r="D397" s="110"/>
      <c r="E397" s="110"/>
      <c r="F397" s="110"/>
      <c r="G397" s="110"/>
      <c r="H397" s="110"/>
      <c r="I397" s="110"/>
      <c r="J397" s="110"/>
      <c r="K397" s="110"/>
    </row>
    <row r="398" spans="2:11">
      <c r="B398" s="125"/>
      <c r="C398" s="110"/>
      <c r="D398" s="110"/>
      <c r="E398" s="110"/>
      <c r="F398" s="110"/>
      <c r="G398" s="110"/>
      <c r="H398" s="110"/>
      <c r="I398" s="110"/>
      <c r="J398" s="110"/>
      <c r="K398" s="110"/>
    </row>
    <row r="399" spans="2:11">
      <c r="B399" s="125"/>
      <c r="C399" s="110"/>
      <c r="D399" s="110"/>
      <c r="E399" s="110"/>
      <c r="F399" s="110"/>
      <c r="G399" s="110"/>
      <c r="H399" s="110"/>
      <c r="I399" s="110"/>
      <c r="J399" s="110"/>
      <c r="K399" s="110"/>
    </row>
    <row r="400" spans="2:11">
      <c r="B400" s="125"/>
      <c r="C400" s="110"/>
      <c r="D400" s="110"/>
      <c r="E400" s="110"/>
      <c r="F400" s="110"/>
      <c r="G400" s="110"/>
      <c r="H400" s="110"/>
      <c r="I400" s="110"/>
      <c r="J400" s="110"/>
      <c r="K400" s="110"/>
    </row>
    <row r="401" spans="2:11">
      <c r="B401" s="125"/>
      <c r="C401" s="110"/>
      <c r="D401" s="110"/>
      <c r="E401" s="110"/>
      <c r="F401" s="110"/>
      <c r="G401" s="110"/>
      <c r="H401" s="110"/>
      <c r="I401" s="110"/>
      <c r="J401" s="110"/>
      <c r="K401" s="110"/>
    </row>
    <row r="402" spans="2:11">
      <c r="B402" s="125"/>
      <c r="C402" s="110"/>
      <c r="D402" s="110"/>
      <c r="E402" s="110"/>
      <c r="F402" s="110"/>
      <c r="G402" s="110"/>
      <c r="H402" s="110"/>
      <c r="I402" s="110"/>
      <c r="J402" s="110"/>
      <c r="K402" s="110"/>
    </row>
    <row r="403" spans="2:11">
      <c r="B403" s="125"/>
      <c r="C403" s="110"/>
      <c r="D403" s="110"/>
      <c r="E403" s="110"/>
      <c r="F403" s="110"/>
      <c r="G403" s="110"/>
      <c r="H403" s="110"/>
      <c r="I403" s="110"/>
      <c r="J403" s="110"/>
      <c r="K403" s="110"/>
    </row>
    <row r="404" spans="2:11">
      <c r="B404" s="125"/>
      <c r="C404" s="110"/>
      <c r="D404" s="110"/>
      <c r="E404" s="110"/>
      <c r="F404" s="110"/>
      <c r="G404" s="110"/>
      <c r="H404" s="110"/>
      <c r="I404" s="110"/>
      <c r="J404" s="110"/>
      <c r="K404" s="110"/>
    </row>
    <row r="405" spans="2:11">
      <c r="B405" s="125"/>
      <c r="C405" s="110"/>
      <c r="D405" s="110"/>
      <c r="E405" s="110"/>
      <c r="F405" s="110"/>
      <c r="G405" s="110"/>
      <c r="H405" s="110"/>
      <c r="I405" s="110"/>
      <c r="J405" s="110"/>
      <c r="K405" s="110"/>
    </row>
    <row r="406" spans="2:11">
      <c r="B406" s="125"/>
      <c r="C406" s="110"/>
      <c r="D406" s="110"/>
      <c r="E406" s="110"/>
      <c r="F406" s="110"/>
      <c r="G406" s="110"/>
      <c r="H406" s="110"/>
      <c r="I406" s="110"/>
      <c r="J406" s="110"/>
      <c r="K406" s="110"/>
    </row>
    <row r="407" spans="2:11">
      <c r="B407" s="125"/>
      <c r="C407" s="110"/>
      <c r="D407" s="110"/>
      <c r="E407" s="110"/>
      <c r="F407" s="110"/>
      <c r="G407" s="110"/>
      <c r="H407" s="110"/>
      <c r="I407" s="110"/>
      <c r="J407" s="110"/>
      <c r="K407" s="110"/>
    </row>
    <row r="408" spans="2:11">
      <c r="B408" s="125"/>
      <c r="C408" s="110"/>
      <c r="D408" s="110"/>
      <c r="E408" s="110"/>
      <c r="F408" s="110"/>
      <c r="G408" s="110"/>
      <c r="H408" s="110"/>
      <c r="I408" s="110"/>
      <c r="J408" s="110"/>
      <c r="K408" s="110"/>
    </row>
    <row r="409" spans="2:11">
      <c r="B409" s="125"/>
      <c r="C409" s="110"/>
      <c r="D409" s="110"/>
      <c r="E409" s="110"/>
      <c r="F409" s="110"/>
      <c r="G409" s="110"/>
      <c r="H409" s="110"/>
      <c r="I409" s="110"/>
      <c r="J409" s="110"/>
      <c r="K409" s="110"/>
    </row>
    <row r="410" spans="2:11">
      <c r="B410" s="125"/>
      <c r="C410" s="110"/>
      <c r="D410" s="110"/>
      <c r="E410" s="110"/>
      <c r="F410" s="110"/>
      <c r="G410" s="110"/>
      <c r="H410" s="110"/>
      <c r="I410" s="110"/>
      <c r="J410" s="110"/>
      <c r="K410" s="110"/>
    </row>
    <row r="411" spans="2:11">
      <c r="B411" s="125"/>
      <c r="C411" s="110"/>
      <c r="D411" s="110"/>
      <c r="E411" s="110"/>
      <c r="F411" s="110"/>
      <c r="G411" s="110"/>
      <c r="H411" s="110"/>
      <c r="I411" s="110"/>
      <c r="J411" s="110"/>
      <c r="K411" s="110"/>
    </row>
    <row r="412" spans="2:11">
      <c r="B412" s="125"/>
      <c r="C412" s="110"/>
      <c r="D412" s="110"/>
      <c r="E412" s="110"/>
      <c r="F412" s="110"/>
      <c r="G412" s="110"/>
      <c r="H412" s="110"/>
      <c r="I412" s="110"/>
      <c r="J412" s="110"/>
      <c r="K412" s="110"/>
    </row>
    <row r="413" spans="2:11">
      <c r="B413" s="125"/>
      <c r="C413" s="110"/>
      <c r="D413" s="110"/>
      <c r="E413" s="110"/>
      <c r="F413" s="110"/>
      <c r="G413" s="110"/>
      <c r="H413" s="110"/>
      <c r="I413" s="110"/>
      <c r="J413" s="110"/>
      <c r="K413" s="110"/>
    </row>
    <row r="414" spans="2:11">
      <c r="B414" s="125"/>
      <c r="C414" s="110"/>
      <c r="D414" s="110"/>
      <c r="E414" s="110"/>
      <c r="F414" s="110"/>
      <c r="G414" s="110"/>
      <c r="H414" s="110"/>
      <c r="I414" s="110"/>
      <c r="J414" s="110"/>
      <c r="K414" s="110"/>
    </row>
    <row r="415" spans="2:11">
      <c r="B415" s="125"/>
      <c r="C415" s="110"/>
      <c r="D415" s="110"/>
      <c r="E415" s="110"/>
      <c r="F415" s="110"/>
      <c r="G415" s="110"/>
      <c r="H415" s="110"/>
      <c r="I415" s="110"/>
      <c r="J415" s="110"/>
      <c r="K415" s="110"/>
    </row>
    <row r="416" spans="2:11">
      <c r="B416" s="125"/>
      <c r="C416" s="110"/>
      <c r="D416" s="110"/>
      <c r="E416" s="110"/>
      <c r="F416" s="110"/>
      <c r="G416" s="110"/>
      <c r="H416" s="110"/>
      <c r="I416" s="110"/>
      <c r="J416" s="110"/>
      <c r="K416" s="110"/>
    </row>
    <row r="417" spans="2:11">
      <c r="B417" s="125"/>
      <c r="C417" s="110"/>
      <c r="D417" s="110"/>
      <c r="E417" s="110"/>
      <c r="F417" s="110"/>
      <c r="G417" s="110"/>
      <c r="H417" s="110"/>
      <c r="I417" s="110"/>
      <c r="J417" s="110"/>
      <c r="K417" s="110"/>
    </row>
    <row r="418" spans="2:11">
      <c r="B418" s="125"/>
      <c r="C418" s="110"/>
      <c r="D418" s="110"/>
      <c r="E418" s="110"/>
      <c r="F418" s="110"/>
      <c r="G418" s="110"/>
      <c r="H418" s="110"/>
      <c r="I418" s="110"/>
      <c r="J418" s="110"/>
      <c r="K418" s="110"/>
    </row>
    <row r="419" spans="2:11">
      <c r="B419" s="125"/>
      <c r="C419" s="110"/>
      <c r="D419" s="110"/>
      <c r="E419" s="110"/>
      <c r="F419" s="110"/>
      <c r="G419" s="110"/>
      <c r="H419" s="110"/>
      <c r="I419" s="110"/>
      <c r="J419" s="110"/>
      <c r="K419" s="110"/>
    </row>
    <row r="420" spans="2:11">
      <c r="B420" s="125"/>
      <c r="C420" s="110"/>
      <c r="D420" s="110"/>
      <c r="E420" s="110"/>
      <c r="F420" s="110"/>
      <c r="G420" s="110"/>
      <c r="H420" s="110"/>
      <c r="I420" s="110"/>
      <c r="J420" s="110"/>
      <c r="K420" s="110"/>
    </row>
    <row r="421" spans="2:11">
      <c r="B421" s="125"/>
      <c r="C421" s="110"/>
      <c r="D421" s="110"/>
      <c r="E421" s="110"/>
      <c r="F421" s="110"/>
      <c r="G421" s="110"/>
      <c r="H421" s="110"/>
      <c r="I421" s="110"/>
      <c r="J421" s="110"/>
      <c r="K421" s="110"/>
    </row>
    <row r="422" spans="2:11">
      <c r="B422" s="125"/>
      <c r="C422" s="110"/>
      <c r="D422" s="110"/>
      <c r="E422" s="110"/>
      <c r="F422" s="110"/>
      <c r="G422" s="110"/>
      <c r="H422" s="110"/>
      <c r="I422" s="110"/>
      <c r="J422" s="110"/>
      <c r="K422" s="110"/>
    </row>
    <row r="423" spans="2:11">
      <c r="B423" s="125"/>
      <c r="C423" s="110"/>
      <c r="D423" s="110"/>
      <c r="E423" s="110"/>
      <c r="F423" s="110"/>
      <c r="G423" s="110"/>
      <c r="H423" s="110"/>
      <c r="I423" s="110"/>
      <c r="J423" s="110"/>
      <c r="K423" s="110"/>
    </row>
    <row r="424" spans="2:11">
      <c r="B424" s="125"/>
      <c r="C424" s="110"/>
      <c r="D424" s="110"/>
      <c r="E424" s="110"/>
      <c r="F424" s="110"/>
      <c r="G424" s="110"/>
      <c r="H424" s="110"/>
      <c r="I424" s="110"/>
      <c r="J424" s="110"/>
      <c r="K424" s="110"/>
    </row>
    <row r="425" spans="2:11">
      <c r="B425" s="125"/>
      <c r="C425" s="110"/>
      <c r="D425" s="110"/>
      <c r="E425" s="110"/>
      <c r="F425" s="110"/>
      <c r="G425" s="110"/>
      <c r="H425" s="110"/>
      <c r="I425" s="110"/>
      <c r="J425" s="110"/>
      <c r="K425" s="110"/>
    </row>
    <row r="426" spans="2:11">
      <c r="B426" s="125"/>
      <c r="C426" s="110"/>
      <c r="D426" s="110"/>
      <c r="E426" s="110"/>
      <c r="F426" s="110"/>
      <c r="G426" s="110"/>
      <c r="H426" s="110"/>
      <c r="I426" s="110"/>
      <c r="J426" s="110"/>
      <c r="K426" s="110"/>
    </row>
    <row r="427" spans="2:11">
      <c r="B427" s="125"/>
      <c r="C427" s="110"/>
      <c r="D427" s="110"/>
      <c r="E427" s="110"/>
      <c r="F427" s="110"/>
      <c r="G427" s="110"/>
      <c r="H427" s="110"/>
      <c r="I427" s="110"/>
      <c r="J427" s="110"/>
      <c r="K427" s="110"/>
    </row>
    <row r="428" spans="2:11">
      <c r="B428" s="125"/>
      <c r="C428" s="110"/>
      <c r="D428" s="110"/>
      <c r="E428" s="110"/>
      <c r="F428" s="110"/>
      <c r="G428" s="110"/>
      <c r="H428" s="110"/>
      <c r="I428" s="110"/>
      <c r="J428" s="110"/>
      <c r="K428" s="110"/>
    </row>
    <row r="429" spans="2:11">
      <c r="B429" s="125"/>
      <c r="C429" s="110"/>
      <c r="D429" s="110"/>
      <c r="E429" s="110"/>
      <c r="F429" s="110"/>
      <c r="G429" s="110"/>
      <c r="H429" s="110"/>
      <c r="I429" s="110"/>
      <c r="J429" s="110"/>
      <c r="K429" s="110"/>
    </row>
    <row r="430" spans="2:11">
      <c r="B430" s="125"/>
      <c r="C430" s="110"/>
      <c r="D430" s="110"/>
      <c r="E430" s="110"/>
      <c r="F430" s="110"/>
      <c r="G430" s="110"/>
      <c r="H430" s="110"/>
      <c r="I430" s="110"/>
      <c r="J430" s="110"/>
      <c r="K430" s="110"/>
    </row>
    <row r="431" spans="2:11">
      <c r="B431" s="125"/>
      <c r="C431" s="110"/>
      <c r="D431" s="110"/>
      <c r="E431" s="110"/>
      <c r="F431" s="110"/>
      <c r="G431" s="110"/>
      <c r="H431" s="110"/>
      <c r="I431" s="110"/>
      <c r="J431" s="110"/>
      <c r="K431" s="110"/>
    </row>
    <row r="432" spans="2:11">
      <c r="B432" s="125"/>
      <c r="C432" s="110"/>
      <c r="D432" s="110"/>
      <c r="E432" s="110"/>
      <c r="F432" s="110"/>
      <c r="G432" s="110"/>
      <c r="H432" s="110"/>
      <c r="I432" s="110"/>
      <c r="J432" s="110"/>
      <c r="K432" s="110"/>
    </row>
    <row r="433" spans="2:11">
      <c r="B433" s="125"/>
      <c r="C433" s="110"/>
      <c r="D433" s="110"/>
      <c r="E433" s="110"/>
      <c r="F433" s="110"/>
      <c r="G433" s="110"/>
      <c r="H433" s="110"/>
      <c r="I433" s="110"/>
      <c r="J433" s="110"/>
      <c r="K433" s="110"/>
    </row>
    <row r="434" spans="2:11">
      <c r="B434" s="125"/>
      <c r="C434" s="110"/>
      <c r="D434" s="110"/>
      <c r="E434" s="110"/>
      <c r="F434" s="110"/>
      <c r="G434" s="110"/>
      <c r="H434" s="110"/>
      <c r="I434" s="110"/>
      <c r="J434" s="110"/>
      <c r="K434" s="110"/>
    </row>
    <row r="435" spans="2:11">
      <c r="B435" s="125"/>
      <c r="C435" s="110"/>
      <c r="D435" s="110"/>
      <c r="E435" s="110"/>
      <c r="F435" s="110"/>
      <c r="G435" s="110"/>
      <c r="H435" s="110"/>
      <c r="I435" s="110"/>
      <c r="J435" s="110"/>
      <c r="K435" s="110"/>
    </row>
    <row r="436" spans="2:11">
      <c r="B436" s="125"/>
      <c r="C436" s="110"/>
      <c r="D436" s="110"/>
      <c r="E436" s="110"/>
      <c r="F436" s="110"/>
      <c r="G436" s="110"/>
      <c r="H436" s="110"/>
      <c r="I436" s="110"/>
      <c r="J436" s="110"/>
      <c r="K436" s="110"/>
    </row>
    <row r="437" spans="2:11">
      <c r="B437" s="125"/>
      <c r="C437" s="110"/>
      <c r="D437" s="110"/>
      <c r="E437" s="110"/>
      <c r="F437" s="110"/>
      <c r="G437" s="110"/>
      <c r="H437" s="110"/>
      <c r="I437" s="110"/>
      <c r="J437" s="110"/>
      <c r="K437" s="110"/>
    </row>
    <row r="438" spans="2:11">
      <c r="B438" s="125"/>
      <c r="C438" s="110"/>
      <c r="D438" s="110"/>
      <c r="E438" s="110"/>
      <c r="F438" s="110"/>
      <c r="G438" s="110"/>
      <c r="H438" s="110"/>
      <c r="I438" s="110"/>
      <c r="J438" s="110"/>
      <c r="K438" s="110"/>
    </row>
    <row r="439" spans="2:11">
      <c r="B439" s="125"/>
      <c r="C439" s="110"/>
      <c r="D439" s="110"/>
      <c r="E439" s="110"/>
      <c r="F439" s="110"/>
      <c r="G439" s="110"/>
      <c r="H439" s="110"/>
      <c r="I439" s="110"/>
      <c r="J439" s="110"/>
      <c r="K439" s="110"/>
    </row>
    <row r="440" spans="2:11">
      <c r="B440" s="125"/>
      <c r="C440" s="110"/>
      <c r="D440" s="110"/>
      <c r="E440" s="110"/>
      <c r="F440" s="110"/>
      <c r="G440" s="110"/>
      <c r="H440" s="110"/>
      <c r="I440" s="110"/>
      <c r="J440" s="110"/>
      <c r="K440" s="110"/>
    </row>
    <row r="441" spans="2:11">
      <c r="B441" s="125"/>
      <c r="C441" s="110"/>
      <c r="D441" s="110"/>
      <c r="E441" s="110"/>
      <c r="F441" s="110"/>
      <c r="G441" s="110"/>
      <c r="H441" s="110"/>
      <c r="I441" s="110"/>
      <c r="J441" s="110"/>
      <c r="K441" s="110"/>
    </row>
    <row r="442" spans="2:11">
      <c r="B442" s="125"/>
      <c r="C442" s="110"/>
      <c r="D442" s="110"/>
      <c r="E442" s="110"/>
      <c r="F442" s="110"/>
      <c r="G442" s="110"/>
      <c r="H442" s="110"/>
      <c r="I442" s="110"/>
      <c r="J442" s="110"/>
      <c r="K442" s="110"/>
    </row>
    <row r="443" spans="2:11">
      <c r="B443" s="125"/>
      <c r="C443" s="110"/>
      <c r="D443" s="110"/>
      <c r="E443" s="110"/>
      <c r="F443" s="110"/>
      <c r="G443" s="110"/>
      <c r="H443" s="110"/>
      <c r="I443" s="110"/>
      <c r="J443" s="110"/>
      <c r="K443" s="110"/>
    </row>
    <row r="444" spans="2:11">
      <c r="B444" s="125"/>
      <c r="C444" s="110"/>
      <c r="D444" s="110"/>
      <c r="E444" s="110"/>
      <c r="F444" s="110"/>
      <c r="G444" s="110"/>
      <c r="H444" s="110"/>
      <c r="I444" s="110"/>
      <c r="J444" s="110"/>
      <c r="K444" s="110"/>
    </row>
    <row r="445" spans="2:11">
      <c r="B445" s="125"/>
      <c r="C445" s="110"/>
      <c r="D445" s="110"/>
      <c r="E445" s="110"/>
      <c r="F445" s="110"/>
      <c r="G445" s="110"/>
      <c r="H445" s="110"/>
      <c r="I445" s="110"/>
      <c r="J445" s="110"/>
      <c r="K445" s="110"/>
    </row>
    <row r="446" spans="2:11">
      <c r="B446" s="125"/>
      <c r="C446" s="110"/>
      <c r="D446" s="110"/>
      <c r="E446" s="110"/>
      <c r="F446" s="110"/>
      <c r="G446" s="110"/>
      <c r="H446" s="110"/>
      <c r="I446" s="110"/>
      <c r="J446" s="110"/>
      <c r="K446" s="110"/>
    </row>
    <row r="447" spans="2:11">
      <c r="B447" s="125"/>
      <c r="C447" s="110"/>
      <c r="D447" s="110"/>
      <c r="E447" s="110"/>
      <c r="F447" s="110"/>
      <c r="G447" s="110"/>
      <c r="H447" s="110"/>
      <c r="I447" s="110"/>
      <c r="J447" s="110"/>
      <c r="K447" s="110"/>
    </row>
    <row r="448" spans="2:11">
      <c r="B448" s="125"/>
      <c r="C448" s="110"/>
      <c r="D448" s="110"/>
      <c r="E448" s="110"/>
      <c r="F448" s="110"/>
      <c r="G448" s="110"/>
      <c r="H448" s="110"/>
      <c r="I448" s="110"/>
      <c r="J448" s="110"/>
      <c r="K448" s="110"/>
    </row>
    <row r="449" spans="2:11">
      <c r="B449" s="125"/>
      <c r="C449" s="110"/>
      <c r="D449" s="110"/>
      <c r="E449" s="110"/>
      <c r="F449" s="110"/>
      <c r="G449" s="110"/>
      <c r="H449" s="110"/>
      <c r="I449" s="110"/>
      <c r="J449" s="110"/>
      <c r="K449" s="110"/>
    </row>
    <row r="450" spans="2:11">
      <c r="B450" s="125"/>
      <c r="C450" s="110"/>
      <c r="D450" s="110"/>
      <c r="E450" s="110"/>
      <c r="F450" s="110"/>
      <c r="G450" s="110"/>
      <c r="H450" s="110"/>
      <c r="I450" s="110"/>
      <c r="J450" s="110"/>
      <c r="K450" s="110"/>
    </row>
    <row r="451" spans="2:11">
      <c r="B451" s="125"/>
      <c r="C451" s="110"/>
      <c r="D451" s="110"/>
      <c r="E451" s="110"/>
      <c r="F451" s="110"/>
      <c r="G451" s="110"/>
      <c r="H451" s="110"/>
      <c r="I451" s="110"/>
      <c r="J451" s="110"/>
      <c r="K451" s="110"/>
    </row>
    <row r="452" spans="2:11">
      <c r="B452" s="125"/>
      <c r="C452" s="110"/>
      <c r="D452" s="110"/>
      <c r="E452" s="110"/>
      <c r="F452" s="110"/>
      <c r="G452" s="110"/>
      <c r="H452" s="110"/>
      <c r="I452" s="110"/>
      <c r="J452" s="110"/>
      <c r="K452" s="110"/>
    </row>
    <row r="453" spans="2:11">
      <c r="B453" s="125"/>
      <c r="C453" s="110"/>
      <c r="D453" s="110"/>
      <c r="E453" s="110"/>
      <c r="F453" s="110"/>
      <c r="G453" s="110"/>
      <c r="H453" s="110"/>
      <c r="I453" s="110"/>
      <c r="J453" s="110"/>
      <c r="K453" s="110"/>
    </row>
    <row r="454" spans="2:11">
      <c r="B454" s="125"/>
      <c r="C454" s="110"/>
      <c r="D454" s="110"/>
      <c r="E454" s="110"/>
      <c r="F454" s="110"/>
      <c r="G454" s="110"/>
      <c r="H454" s="110"/>
      <c r="I454" s="110"/>
      <c r="J454" s="110"/>
      <c r="K454" s="110"/>
    </row>
    <row r="455" spans="2:11">
      <c r="B455" s="125"/>
      <c r="C455" s="110"/>
      <c r="D455" s="110"/>
      <c r="E455" s="110"/>
      <c r="F455" s="110"/>
      <c r="G455" s="110"/>
      <c r="H455" s="110"/>
      <c r="I455" s="110"/>
      <c r="J455" s="110"/>
      <c r="K455" s="110"/>
    </row>
    <row r="456" spans="2:11">
      <c r="B456" s="125"/>
      <c r="C456" s="110"/>
      <c r="D456" s="110"/>
      <c r="E456" s="110"/>
      <c r="F456" s="110"/>
      <c r="G456" s="110"/>
      <c r="H456" s="110"/>
      <c r="I456" s="110"/>
      <c r="J456" s="110"/>
      <c r="K456" s="110"/>
    </row>
    <row r="457" spans="2:11">
      <c r="B457" s="125"/>
      <c r="C457" s="110"/>
      <c r="D457" s="110"/>
      <c r="E457" s="110"/>
      <c r="F457" s="110"/>
      <c r="G457" s="110"/>
      <c r="H457" s="110"/>
      <c r="I457" s="110"/>
      <c r="J457" s="110"/>
      <c r="K457" s="110"/>
    </row>
    <row r="458" spans="2:11">
      <c r="B458" s="125"/>
      <c r="C458" s="110"/>
      <c r="D458" s="110"/>
      <c r="E458" s="110"/>
      <c r="F458" s="110"/>
      <c r="G458" s="110"/>
      <c r="H458" s="110"/>
      <c r="I458" s="110"/>
      <c r="J458" s="110"/>
      <c r="K458" s="110"/>
    </row>
    <row r="459" spans="2:11">
      <c r="B459" s="125"/>
      <c r="C459" s="110"/>
      <c r="D459" s="110"/>
      <c r="E459" s="110"/>
      <c r="F459" s="110"/>
      <c r="G459" s="110"/>
      <c r="H459" s="110"/>
      <c r="I459" s="110"/>
      <c r="J459" s="110"/>
      <c r="K459" s="110"/>
    </row>
    <row r="460" spans="2:11">
      <c r="B460" s="125"/>
      <c r="C460" s="110"/>
      <c r="D460" s="110"/>
      <c r="E460" s="110"/>
      <c r="F460" s="110"/>
      <c r="G460" s="110"/>
      <c r="H460" s="110"/>
      <c r="I460" s="110"/>
      <c r="J460" s="110"/>
      <c r="K460" s="110"/>
    </row>
    <row r="461" spans="2:11">
      <c r="B461" s="125"/>
      <c r="C461" s="110"/>
      <c r="D461" s="110"/>
      <c r="E461" s="110"/>
      <c r="F461" s="110"/>
      <c r="G461" s="110"/>
      <c r="H461" s="110"/>
      <c r="I461" s="110"/>
      <c r="J461" s="110"/>
      <c r="K461" s="110"/>
    </row>
    <row r="462" spans="2:11">
      <c r="B462" s="125"/>
      <c r="C462" s="110"/>
      <c r="D462" s="110"/>
      <c r="E462" s="110"/>
      <c r="F462" s="110"/>
      <c r="G462" s="110"/>
      <c r="H462" s="110"/>
      <c r="I462" s="110"/>
      <c r="J462" s="110"/>
      <c r="K462" s="110"/>
    </row>
    <row r="463" spans="2:11">
      <c r="B463" s="125"/>
      <c r="C463" s="110"/>
      <c r="D463" s="110"/>
      <c r="E463" s="110"/>
      <c r="F463" s="110"/>
      <c r="G463" s="110"/>
      <c r="H463" s="110"/>
      <c r="I463" s="110"/>
      <c r="J463" s="110"/>
      <c r="K463" s="110"/>
    </row>
    <row r="464" spans="2:11">
      <c r="B464" s="125"/>
      <c r="C464" s="110"/>
      <c r="D464" s="110"/>
      <c r="E464" s="110"/>
      <c r="F464" s="110"/>
      <c r="G464" s="110"/>
      <c r="H464" s="110"/>
      <c r="I464" s="110"/>
      <c r="J464" s="110"/>
      <c r="K464" s="110"/>
    </row>
    <row r="465" spans="2:11">
      <c r="B465" s="125"/>
      <c r="C465" s="110"/>
      <c r="D465" s="110"/>
      <c r="E465" s="110"/>
      <c r="F465" s="110"/>
      <c r="G465" s="110"/>
      <c r="H465" s="110"/>
      <c r="I465" s="110"/>
      <c r="J465" s="110"/>
      <c r="K465" s="110"/>
    </row>
    <row r="466" spans="2:11">
      <c r="B466" s="125"/>
      <c r="C466" s="110"/>
      <c r="D466" s="110"/>
      <c r="E466" s="110"/>
      <c r="F466" s="110"/>
      <c r="G466" s="110"/>
      <c r="H466" s="110"/>
      <c r="I466" s="110"/>
      <c r="J466" s="110"/>
      <c r="K466" s="110"/>
    </row>
    <row r="467" spans="2:11">
      <c r="B467" s="125"/>
      <c r="C467" s="110"/>
      <c r="D467" s="110"/>
      <c r="E467" s="110"/>
      <c r="F467" s="110"/>
      <c r="G467" s="110"/>
      <c r="H467" s="110"/>
      <c r="I467" s="110"/>
      <c r="J467" s="110"/>
      <c r="K467" s="110"/>
    </row>
    <row r="468" spans="2:11">
      <c r="B468" s="125"/>
      <c r="C468" s="110"/>
      <c r="D468" s="110"/>
      <c r="E468" s="110"/>
      <c r="F468" s="110"/>
      <c r="G468" s="110"/>
      <c r="H468" s="110"/>
      <c r="I468" s="110"/>
      <c r="J468" s="110"/>
      <c r="K468" s="110"/>
    </row>
    <row r="469" spans="2:11">
      <c r="B469" s="125"/>
      <c r="C469" s="110"/>
      <c r="D469" s="110"/>
      <c r="E469" s="110"/>
      <c r="F469" s="110"/>
      <c r="G469" s="110"/>
      <c r="H469" s="110"/>
      <c r="I469" s="110"/>
      <c r="J469" s="110"/>
      <c r="K469" s="110"/>
    </row>
    <row r="470" spans="2:11">
      <c r="B470" s="125"/>
      <c r="C470" s="110"/>
      <c r="D470" s="110"/>
      <c r="E470" s="110"/>
      <c r="F470" s="110"/>
      <c r="G470" s="110"/>
      <c r="H470" s="110"/>
      <c r="I470" s="110"/>
      <c r="J470" s="110"/>
      <c r="K470" s="110"/>
    </row>
    <row r="471" spans="2:11">
      <c r="B471" s="125"/>
      <c r="C471" s="110"/>
      <c r="D471" s="110"/>
      <c r="E471" s="110"/>
      <c r="F471" s="110"/>
      <c r="G471" s="110"/>
      <c r="H471" s="110"/>
      <c r="I471" s="110"/>
      <c r="J471" s="110"/>
      <c r="K471" s="110"/>
    </row>
    <row r="472" spans="2:11">
      <c r="B472" s="125"/>
      <c r="C472" s="110"/>
      <c r="D472" s="110"/>
      <c r="E472" s="110"/>
      <c r="F472" s="110"/>
      <c r="G472" s="110"/>
      <c r="H472" s="110"/>
      <c r="I472" s="110"/>
      <c r="J472" s="110"/>
      <c r="K472" s="110"/>
    </row>
    <row r="473" spans="2:11">
      <c r="B473" s="125"/>
      <c r="C473" s="110"/>
      <c r="D473" s="110"/>
      <c r="E473" s="110"/>
      <c r="F473" s="110"/>
      <c r="G473" s="110"/>
      <c r="H473" s="110"/>
      <c r="I473" s="110"/>
      <c r="J473" s="110"/>
      <c r="K473" s="110"/>
    </row>
    <row r="474" spans="2:11">
      <c r="B474" s="125"/>
      <c r="C474" s="110"/>
      <c r="D474" s="110"/>
      <c r="E474" s="110"/>
      <c r="F474" s="110"/>
      <c r="G474" s="110"/>
      <c r="H474" s="110"/>
      <c r="I474" s="110"/>
      <c r="J474" s="110"/>
      <c r="K474" s="110"/>
    </row>
    <row r="475" spans="2:11">
      <c r="B475" s="125"/>
      <c r="C475" s="110"/>
      <c r="D475" s="110"/>
      <c r="E475" s="110"/>
      <c r="F475" s="110"/>
      <c r="G475" s="110"/>
      <c r="H475" s="110"/>
      <c r="I475" s="110"/>
      <c r="J475" s="110"/>
      <c r="K475" s="110"/>
    </row>
    <row r="476" spans="2:11">
      <c r="B476" s="125"/>
      <c r="C476" s="110"/>
      <c r="D476" s="110"/>
      <c r="E476" s="110"/>
      <c r="F476" s="110"/>
      <c r="G476" s="110"/>
      <c r="H476" s="110"/>
      <c r="I476" s="110"/>
      <c r="J476" s="110"/>
      <c r="K476" s="110"/>
    </row>
    <row r="477" spans="2:11">
      <c r="B477" s="125"/>
      <c r="C477" s="110"/>
      <c r="D477" s="110"/>
      <c r="E477" s="110"/>
      <c r="F477" s="110"/>
      <c r="G477" s="110"/>
      <c r="H477" s="110"/>
      <c r="I477" s="110"/>
      <c r="J477" s="110"/>
      <c r="K477" s="110"/>
    </row>
    <row r="478" spans="2:11">
      <c r="B478" s="125"/>
      <c r="C478" s="110"/>
      <c r="D478" s="110"/>
      <c r="E478" s="110"/>
      <c r="F478" s="110"/>
      <c r="G478" s="110"/>
      <c r="H478" s="110"/>
      <c r="I478" s="110"/>
      <c r="J478" s="110"/>
      <c r="K478" s="110"/>
    </row>
    <row r="479" spans="2:11">
      <c r="B479" s="125"/>
      <c r="C479" s="110"/>
      <c r="D479" s="110"/>
      <c r="E479" s="110"/>
      <c r="F479" s="110"/>
      <c r="G479" s="110"/>
      <c r="H479" s="110"/>
      <c r="I479" s="110"/>
      <c r="J479" s="110"/>
      <c r="K479" s="110"/>
    </row>
    <row r="480" spans="2:11">
      <c r="B480" s="125"/>
      <c r="C480" s="110"/>
      <c r="D480" s="110"/>
      <c r="E480" s="110"/>
      <c r="F480" s="110"/>
      <c r="G480" s="110"/>
      <c r="H480" s="110"/>
      <c r="I480" s="110"/>
      <c r="J480" s="110"/>
      <c r="K480" s="110"/>
    </row>
    <row r="481" spans="2:11">
      <c r="B481" s="125"/>
      <c r="C481" s="110"/>
      <c r="D481" s="110"/>
      <c r="E481" s="110"/>
      <c r="F481" s="110"/>
      <c r="G481" s="110"/>
      <c r="H481" s="110"/>
      <c r="I481" s="110"/>
      <c r="J481" s="110"/>
      <c r="K481" s="110"/>
    </row>
    <row r="482" spans="2:11">
      <c r="B482" s="125"/>
      <c r="C482" s="110"/>
      <c r="D482" s="110"/>
      <c r="E482" s="110"/>
      <c r="F482" s="110"/>
      <c r="G482" s="110"/>
      <c r="H482" s="110"/>
      <c r="I482" s="110"/>
      <c r="J482" s="110"/>
      <c r="K482" s="110"/>
    </row>
    <row r="483" spans="2:11">
      <c r="B483" s="125"/>
      <c r="C483" s="110"/>
      <c r="D483" s="110"/>
      <c r="E483" s="110"/>
      <c r="F483" s="110"/>
      <c r="G483" s="110"/>
      <c r="H483" s="110"/>
      <c r="I483" s="110"/>
      <c r="J483" s="110"/>
      <c r="K483" s="110"/>
    </row>
    <row r="484" spans="2:11">
      <c r="B484" s="125"/>
      <c r="C484" s="110"/>
      <c r="D484" s="110"/>
      <c r="E484" s="110"/>
      <c r="F484" s="110"/>
      <c r="G484" s="110"/>
      <c r="H484" s="110"/>
      <c r="I484" s="110"/>
      <c r="J484" s="110"/>
      <c r="K484" s="110"/>
    </row>
    <row r="485" spans="2:11">
      <c r="B485" s="125"/>
      <c r="C485" s="110"/>
      <c r="D485" s="110"/>
      <c r="E485" s="110"/>
      <c r="F485" s="110"/>
      <c r="G485" s="110"/>
      <c r="H485" s="110"/>
      <c r="I485" s="110"/>
      <c r="J485" s="110"/>
      <c r="K485" s="110"/>
    </row>
    <row r="486" spans="2:11">
      <c r="B486" s="125"/>
      <c r="C486" s="110"/>
      <c r="D486" s="110"/>
      <c r="E486" s="110"/>
      <c r="F486" s="110"/>
      <c r="G486" s="110"/>
      <c r="H486" s="110"/>
      <c r="I486" s="110"/>
      <c r="J486" s="110"/>
      <c r="K486" s="110"/>
    </row>
    <row r="487" spans="2:11">
      <c r="B487" s="125"/>
      <c r="C487" s="110"/>
      <c r="D487" s="110"/>
      <c r="E487" s="110"/>
      <c r="F487" s="110"/>
      <c r="G487" s="110"/>
      <c r="H487" s="110"/>
      <c r="I487" s="110"/>
      <c r="J487" s="110"/>
      <c r="K487" s="110"/>
    </row>
    <row r="488" spans="2:11">
      <c r="B488" s="125"/>
      <c r="C488" s="110"/>
      <c r="D488" s="110"/>
      <c r="E488" s="110"/>
      <c r="F488" s="110"/>
      <c r="G488" s="110"/>
      <c r="H488" s="110"/>
      <c r="I488" s="110"/>
      <c r="J488" s="110"/>
      <c r="K488" s="110"/>
    </row>
    <row r="489" spans="2:11">
      <c r="B489" s="125"/>
      <c r="C489" s="110"/>
      <c r="D489" s="110"/>
      <c r="E489" s="110"/>
      <c r="F489" s="110"/>
      <c r="G489" s="110"/>
      <c r="H489" s="110"/>
      <c r="I489" s="110"/>
      <c r="J489" s="110"/>
      <c r="K489" s="110"/>
    </row>
    <row r="490" spans="2:11">
      <c r="B490" s="125"/>
      <c r="C490" s="110"/>
      <c r="D490" s="110"/>
      <c r="E490" s="110"/>
      <c r="F490" s="110"/>
      <c r="G490" s="110"/>
      <c r="H490" s="110"/>
      <c r="I490" s="110"/>
      <c r="J490" s="110"/>
      <c r="K490" s="110"/>
    </row>
    <row r="491" spans="2:11">
      <c r="B491" s="125"/>
      <c r="C491" s="110"/>
      <c r="D491" s="110"/>
      <c r="E491" s="110"/>
      <c r="F491" s="110"/>
      <c r="G491" s="110"/>
      <c r="H491" s="110"/>
      <c r="I491" s="110"/>
      <c r="J491" s="110"/>
      <c r="K491" s="110"/>
    </row>
    <row r="492" spans="2:11">
      <c r="B492" s="125"/>
      <c r="C492" s="110"/>
      <c r="D492" s="110"/>
      <c r="E492" s="110"/>
      <c r="F492" s="110"/>
      <c r="G492" s="110"/>
      <c r="H492" s="110"/>
      <c r="I492" s="110"/>
      <c r="J492" s="110"/>
      <c r="K492" s="110"/>
    </row>
    <row r="493" spans="2:11">
      <c r="B493" s="125"/>
      <c r="C493" s="110"/>
      <c r="D493" s="110"/>
      <c r="E493" s="110"/>
      <c r="F493" s="110"/>
      <c r="G493" s="110"/>
      <c r="H493" s="110"/>
      <c r="I493" s="110"/>
      <c r="J493" s="110"/>
      <c r="K493" s="110"/>
    </row>
    <row r="494" spans="2:11">
      <c r="B494" s="125"/>
      <c r="C494" s="110"/>
      <c r="D494" s="110"/>
      <c r="E494" s="110"/>
      <c r="F494" s="110"/>
      <c r="G494" s="110"/>
      <c r="H494" s="110"/>
      <c r="I494" s="110"/>
      <c r="J494" s="110"/>
      <c r="K494" s="110"/>
    </row>
    <row r="495" spans="2:11">
      <c r="B495" s="125"/>
      <c r="C495" s="110"/>
      <c r="D495" s="110"/>
      <c r="E495" s="110"/>
      <c r="F495" s="110"/>
      <c r="G495" s="110"/>
      <c r="H495" s="110"/>
      <c r="I495" s="110"/>
      <c r="J495" s="110"/>
      <c r="K495" s="110"/>
    </row>
    <row r="496" spans="2:11">
      <c r="B496" s="125"/>
      <c r="C496" s="110"/>
      <c r="D496" s="110"/>
      <c r="E496" s="110"/>
      <c r="F496" s="110"/>
      <c r="G496" s="110"/>
      <c r="H496" s="110"/>
      <c r="I496" s="110"/>
      <c r="J496" s="110"/>
      <c r="K496" s="110"/>
    </row>
    <row r="497" spans="2:11">
      <c r="B497" s="125"/>
      <c r="C497" s="110"/>
      <c r="D497" s="110"/>
      <c r="E497" s="110"/>
      <c r="F497" s="110"/>
      <c r="G497" s="110"/>
      <c r="H497" s="110"/>
      <c r="I497" s="110"/>
      <c r="J497" s="110"/>
      <c r="K497" s="110"/>
    </row>
    <row r="498" spans="2:11">
      <c r="B498" s="125"/>
      <c r="C498" s="110"/>
      <c r="D498" s="110"/>
      <c r="E498" s="110"/>
      <c r="F498" s="110"/>
      <c r="G498" s="110"/>
      <c r="H498" s="110"/>
      <c r="I498" s="110"/>
      <c r="J498" s="110"/>
      <c r="K498" s="110"/>
    </row>
    <row r="499" spans="2:11">
      <c r="B499" s="125"/>
      <c r="C499" s="110"/>
      <c r="D499" s="110"/>
      <c r="E499" s="110"/>
      <c r="F499" s="110"/>
      <c r="G499" s="110"/>
      <c r="H499" s="110"/>
      <c r="I499" s="110"/>
      <c r="J499" s="110"/>
      <c r="K499" s="110"/>
    </row>
    <row r="500" spans="2:11">
      <c r="B500" s="125"/>
      <c r="C500" s="110"/>
      <c r="D500" s="110"/>
      <c r="E500" s="110"/>
      <c r="F500" s="110"/>
      <c r="G500" s="110"/>
      <c r="H500" s="110"/>
      <c r="I500" s="110"/>
      <c r="J500" s="110"/>
      <c r="K500" s="110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L574"/>
  <sheetViews>
    <sheetView rightToLeft="1" view="pageBreakPreview" zoomScaleNormal="100" zoomScaleSheetLayoutView="100" workbookViewId="0"/>
  </sheetViews>
  <sheetFormatPr defaultColWidth="9.140625" defaultRowHeight="18"/>
  <cols>
    <col min="1" max="1" width="6.28515625" style="1" customWidth="1"/>
    <col min="2" max="2" width="24.42578125" style="2" bestFit="1" customWidth="1"/>
    <col min="3" max="3" width="60.2851562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141</v>
      </c>
      <c r="C1" s="67" t="s" vm="1">
        <v>222</v>
      </c>
    </row>
    <row r="2" spans="2:12">
      <c r="B2" s="46" t="s">
        <v>140</v>
      </c>
      <c r="C2" s="67" t="s">
        <v>223</v>
      </c>
    </row>
    <row r="3" spans="2:12">
      <c r="B3" s="46" t="s">
        <v>142</v>
      </c>
      <c r="C3" s="67" t="s">
        <v>224</v>
      </c>
    </row>
    <row r="4" spans="2:12">
      <c r="B4" s="46" t="s">
        <v>143</v>
      </c>
      <c r="C4" s="67">
        <v>9455</v>
      </c>
    </row>
    <row r="6" spans="2:12" ht="26.25" customHeight="1">
      <c r="B6" s="136" t="s">
        <v>170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12" ht="26.25" customHeight="1">
      <c r="B7" s="136" t="s">
        <v>94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</row>
    <row r="8" spans="2:12" s="3" customFormat="1" ht="78.75">
      <c r="B8" s="21" t="s">
        <v>111</v>
      </c>
      <c r="C8" s="29" t="s">
        <v>44</v>
      </c>
      <c r="D8" s="29" t="s">
        <v>65</v>
      </c>
      <c r="E8" s="29" t="s">
        <v>98</v>
      </c>
      <c r="F8" s="29" t="s">
        <v>99</v>
      </c>
      <c r="G8" s="29" t="s">
        <v>197</v>
      </c>
      <c r="H8" s="29" t="s">
        <v>196</v>
      </c>
      <c r="I8" s="29" t="s">
        <v>106</v>
      </c>
      <c r="J8" s="29" t="s">
        <v>58</v>
      </c>
      <c r="K8" s="29" t="s">
        <v>144</v>
      </c>
      <c r="L8" s="30" t="s">
        <v>146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204</v>
      </c>
      <c r="H9" s="15"/>
      <c r="I9" s="15" t="s">
        <v>200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2" t="s">
        <v>47</v>
      </c>
      <c r="C11" s="103"/>
      <c r="D11" s="103"/>
      <c r="E11" s="103"/>
      <c r="F11" s="103"/>
      <c r="G11" s="105"/>
      <c r="H11" s="107"/>
      <c r="I11" s="105">
        <v>1.4791551E-2</v>
      </c>
      <c r="J11" s="103"/>
      <c r="K11" s="104">
        <v>1</v>
      </c>
      <c r="L11" s="104">
        <f>I11/'סכום נכסי הקרן'!$C$42</f>
        <v>4.1780235773371759E-7</v>
      </c>
    </row>
    <row r="12" spans="2:12" ht="21" customHeight="1">
      <c r="B12" s="106" t="s">
        <v>192</v>
      </c>
      <c r="C12" s="103"/>
      <c r="D12" s="103"/>
      <c r="E12" s="103"/>
      <c r="F12" s="103"/>
      <c r="G12" s="105"/>
      <c r="H12" s="107"/>
      <c r="I12" s="105">
        <v>1.4791551E-2</v>
      </c>
      <c r="J12" s="103"/>
      <c r="K12" s="104">
        <v>1</v>
      </c>
      <c r="L12" s="104">
        <f>I12/'סכום נכסי הקרן'!$C$42</f>
        <v>4.1780235773371759E-7</v>
      </c>
    </row>
    <row r="13" spans="2:12">
      <c r="B13" s="72" t="s">
        <v>1861</v>
      </c>
      <c r="C13" s="73" t="s">
        <v>1862</v>
      </c>
      <c r="D13" s="86" t="s">
        <v>1265</v>
      </c>
      <c r="E13" s="86" t="s">
        <v>127</v>
      </c>
      <c r="F13" s="98">
        <v>43879</v>
      </c>
      <c r="G13" s="83">
        <v>38.624324999999999</v>
      </c>
      <c r="H13" s="85">
        <v>10.7422</v>
      </c>
      <c r="I13" s="83">
        <v>1.4791551E-2</v>
      </c>
      <c r="J13" s="84">
        <v>2.9700795560316677E-5</v>
      </c>
      <c r="K13" s="84">
        <v>1</v>
      </c>
      <c r="L13" s="84">
        <f>I13/'סכום נכסי הקרן'!$C$42</f>
        <v>4.1780235773371759E-7</v>
      </c>
    </row>
    <row r="14" spans="2:12">
      <c r="B14" s="88"/>
      <c r="C14" s="73"/>
      <c r="D14" s="73"/>
      <c r="E14" s="73"/>
      <c r="F14" s="73"/>
      <c r="G14" s="83"/>
      <c r="H14" s="85"/>
      <c r="I14" s="73"/>
      <c r="J14" s="73"/>
      <c r="K14" s="84"/>
      <c r="L14" s="73"/>
    </row>
    <row r="15" spans="2:12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127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127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127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125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</row>
    <row r="115" spans="2:12">
      <c r="B115" s="125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</row>
    <row r="116" spans="2:12">
      <c r="B116" s="125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</row>
    <row r="117" spans="2:12">
      <c r="B117" s="125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</row>
    <row r="118" spans="2:12">
      <c r="B118" s="125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</row>
    <row r="119" spans="2:12">
      <c r="B119" s="125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</row>
    <row r="120" spans="2:12">
      <c r="B120" s="125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</row>
    <row r="121" spans="2:12">
      <c r="B121" s="125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</row>
    <row r="122" spans="2:12">
      <c r="B122" s="125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</row>
    <row r="123" spans="2:12">
      <c r="B123" s="125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</row>
    <row r="124" spans="2:12">
      <c r="B124" s="125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</row>
    <row r="125" spans="2:12">
      <c r="B125" s="125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</row>
    <row r="126" spans="2:12">
      <c r="B126" s="125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</row>
    <row r="127" spans="2:12">
      <c r="B127" s="125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</row>
    <row r="128" spans="2:12">
      <c r="B128" s="125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</row>
    <row r="129" spans="2:12">
      <c r="B129" s="125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</row>
    <row r="130" spans="2:12">
      <c r="B130" s="125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</row>
    <row r="131" spans="2:12">
      <c r="B131" s="125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</row>
    <row r="132" spans="2:12">
      <c r="B132" s="125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</row>
    <row r="133" spans="2:12">
      <c r="B133" s="125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</row>
    <row r="134" spans="2:12">
      <c r="B134" s="125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</row>
    <row r="135" spans="2:12">
      <c r="B135" s="125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</row>
    <row r="136" spans="2:12">
      <c r="B136" s="125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</row>
    <row r="137" spans="2:12">
      <c r="B137" s="125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</row>
    <row r="138" spans="2:12">
      <c r="B138" s="125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</row>
    <row r="139" spans="2:12">
      <c r="B139" s="125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</row>
    <row r="140" spans="2:12">
      <c r="B140" s="125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</row>
    <row r="141" spans="2:12">
      <c r="B141" s="125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</row>
    <row r="142" spans="2:12">
      <c r="B142" s="125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</row>
    <row r="143" spans="2:12">
      <c r="B143" s="125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</row>
    <row r="144" spans="2:12">
      <c r="B144" s="125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</row>
    <row r="145" spans="2:12">
      <c r="B145" s="125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</row>
    <row r="146" spans="2:12">
      <c r="B146" s="125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</row>
    <row r="147" spans="2:12">
      <c r="B147" s="125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</row>
    <row r="148" spans="2:12">
      <c r="B148" s="125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</row>
    <row r="149" spans="2:12">
      <c r="B149" s="125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</row>
    <row r="150" spans="2:12">
      <c r="B150" s="125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</row>
    <row r="151" spans="2:12">
      <c r="B151" s="125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</row>
    <row r="152" spans="2:12">
      <c r="B152" s="125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</row>
    <row r="153" spans="2:12">
      <c r="B153" s="125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</row>
    <row r="154" spans="2:12">
      <c r="B154" s="125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</row>
    <row r="155" spans="2:12">
      <c r="B155" s="125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</row>
    <row r="156" spans="2:12">
      <c r="B156" s="125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</row>
    <row r="157" spans="2:12">
      <c r="B157" s="125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</row>
    <row r="158" spans="2:12">
      <c r="B158" s="125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</row>
    <row r="159" spans="2:12">
      <c r="B159" s="125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</row>
    <row r="160" spans="2:12">
      <c r="B160" s="125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</row>
    <row r="161" spans="2:12">
      <c r="B161" s="125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</row>
    <row r="162" spans="2:12">
      <c r="B162" s="125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</row>
    <row r="163" spans="2:12">
      <c r="B163" s="125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</row>
    <row r="164" spans="2:12">
      <c r="B164" s="125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</row>
    <row r="165" spans="2:12">
      <c r="B165" s="125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</row>
    <row r="166" spans="2:12">
      <c r="B166" s="125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</row>
    <row r="167" spans="2:12">
      <c r="B167" s="125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</row>
    <row r="168" spans="2:12">
      <c r="B168" s="125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</row>
    <row r="169" spans="2:12">
      <c r="B169" s="125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</row>
    <row r="170" spans="2:12">
      <c r="B170" s="125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</row>
    <row r="171" spans="2:12">
      <c r="B171" s="125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</row>
    <row r="172" spans="2:12">
      <c r="B172" s="125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</row>
    <row r="173" spans="2:12">
      <c r="B173" s="125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</row>
    <row r="174" spans="2:12">
      <c r="B174" s="125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</row>
    <row r="175" spans="2:12">
      <c r="B175" s="125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</row>
    <row r="176" spans="2:12">
      <c r="B176" s="125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</row>
    <row r="177" spans="2:12">
      <c r="B177" s="125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</row>
    <row r="178" spans="2:12">
      <c r="B178" s="125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</row>
    <row r="179" spans="2:12">
      <c r="B179" s="125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</row>
    <row r="180" spans="2:12">
      <c r="B180" s="125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</row>
    <row r="181" spans="2:12">
      <c r="B181" s="125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</row>
    <row r="182" spans="2:12">
      <c r="B182" s="125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</row>
    <row r="183" spans="2:12">
      <c r="B183" s="125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</row>
    <row r="184" spans="2:12">
      <c r="B184" s="125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</row>
    <row r="185" spans="2:12">
      <c r="B185" s="125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</row>
    <row r="186" spans="2:12">
      <c r="B186" s="125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</row>
    <row r="187" spans="2:12">
      <c r="B187" s="125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</row>
    <row r="188" spans="2:12">
      <c r="B188" s="125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</row>
    <row r="189" spans="2:12">
      <c r="B189" s="125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</row>
    <row r="190" spans="2:12">
      <c r="B190" s="125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</row>
    <row r="191" spans="2:12">
      <c r="B191" s="125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</row>
    <row r="192" spans="2:12">
      <c r="B192" s="125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</row>
    <row r="193" spans="2:12">
      <c r="B193" s="125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</row>
    <row r="194" spans="2:12">
      <c r="B194" s="125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</row>
    <row r="195" spans="2:12">
      <c r="B195" s="125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</row>
    <row r="196" spans="2:12">
      <c r="B196" s="125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</row>
    <row r="197" spans="2:12">
      <c r="B197" s="125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</row>
    <row r="198" spans="2:12">
      <c r="B198" s="125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</row>
    <row r="199" spans="2:12">
      <c r="B199" s="125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</row>
    <row r="200" spans="2:12">
      <c r="B200" s="125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</row>
    <row r="201" spans="2:12">
      <c r="B201" s="125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</row>
    <row r="202" spans="2:12">
      <c r="B202" s="125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</row>
    <row r="203" spans="2:12">
      <c r="B203" s="125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</row>
    <row r="204" spans="2:12">
      <c r="B204" s="125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</row>
    <row r="205" spans="2:12">
      <c r="B205" s="125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</row>
    <row r="206" spans="2:12">
      <c r="B206" s="125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</row>
    <row r="207" spans="2:12">
      <c r="B207" s="125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</row>
    <row r="208" spans="2:12">
      <c r="B208" s="125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</row>
    <row r="209" spans="2:12">
      <c r="B209" s="125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</row>
    <row r="210" spans="2:12">
      <c r="B210" s="125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</row>
    <row r="211" spans="2:12">
      <c r="B211" s="125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</row>
    <row r="212" spans="2:12">
      <c r="B212" s="125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</row>
    <row r="213" spans="2:12">
      <c r="B213" s="125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</row>
    <row r="214" spans="2:12">
      <c r="B214" s="125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</row>
    <row r="215" spans="2:12">
      <c r="B215" s="125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</row>
    <row r="216" spans="2:12">
      <c r="B216" s="125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</row>
    <row r="217" spans="2:12">
      <c r="B217" s="125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</row>
    <row r="218" spans="2:12">
      <c r="B218" s="125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</row>
    <row r="219" spans="2:12">
      <c r="B219" s="125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</row>
    <row r="220" spans="2:12">
      <c r="B220" s="125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</row>
    <row r="221" spans="2:12">
      <c r="B221" s="125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</row>
    <row r="222" spans="2:12">
      <c r="B222" s="125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</row>
    <row r="223" spans="2:12">
      <c r="B223" s="125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</row>
    <row r="224" spans="2:12">
      <c r="B224" s="125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</row>
    <row r="225" spans="2:12">
      <c r="B225" s="125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</row>
    <row r="226" spans="2:12">
      <c r="B226" s="125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</row>
    <row r="227" spans="2:12">
      <c r="B227" s="125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</row>
    <row r="228" spans="2:12">
      <c r="B228" s="125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</row>
    <row r="229" spans="2:12">
      <c r="B229" s="125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</row>
    <row r="230" spans="2:12">
      <c r="B230" s="125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</row>
    <row r="231" spans="2:12">
      <c r="B231" s="125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</row>
    <row r="232" spans="2:12">
      <c r="B232" s="125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</row>
    <row r="233" spans="2:12">
      <c r="B233" s="125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</row>
    <row r="234" spans="2:12">
      <c r="B234" s="125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</row>
    <row r="235" spans="2:12">
      <c r="B235" s="125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</row>
    <row r="236" spans="2:12">
      <c r="B236" s="125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</row>
    <row r="237" spans="2:12">
      <c r="B237" s="125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</row>
    <row r="238" spans="2:12">
      <c r="B238" s="125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</row>
    <row r="239" spans="2:12">
      <c r="B239" s="125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</row>
    <row r="240" spans="2:12">
      <c r="B240" s="125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</row>
    <row r="241" spans="2:12">
      <c r="B241" s="125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</row>
    <row r="242" spans="2:12">
      <c r="B242" s="125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</row>
    <row r="243" spans="2:12">
      <c r="B243" s="125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</row>
    <row r="244" spans="2:12">
      <c r="B244" s="125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</row>
    <row r="245" spans="2:12">
      <c r="B245" s="125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</row>
    <row r="246" spans="2:12">
      <c r="B246" s="125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</row>
    <row r="247" spans="2:12">
      <c r="B247" s="125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</row>
    <row r="248" spans="2:12">
      <c r="B248" s="125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</row>
    <row r="249" spans="2:12">
      <c r="B249" s="125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</row>
    <row r="250" spans="2:12">
      <c r="B250" s="125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</row>
    <row r="251" spans="2:12">
      <c r="B251" s="125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</row>
    <row r="252" spans="2:12">
      <c r="B252" s="125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</row>
    <row r="253" spans="2:12">
      <c r="B253" s="125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</row>
    <row r="254" spans="2:12">
      <c r="B254" s="125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</row>
    <row r="255" spans="2:12">
      <c r="B255" s="125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</row>
    <row r="256" spans="2:12">
      <c r="B256" s="125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</row>
    <row r="257" spans="2:12">
      <c r="B257" s="125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</row>
    <row r="258" spans="2:12">
      <c r="B258" s="125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</row>
    <row r="259" spans="2:12">
      <c r="B259" s="125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</row>
    <row r="260" spans="2:12">
      <c r="B260" s="125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</row>
    <row r="261" spans="2:12">
      <c r="B261" s="125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</row>
    <row r="262" spans="2:12">
      <c r="B262" s="125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</row>
    <row r="263" spans="2:12">
      <c r="B263" s="125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</row>
    <row r="264" spans="2:12">
      <c r="B264" s="125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</row>
    <row r="265" spans="2:12">
      <c r="B265" s="125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</row>
    <row r="266" spans="2:12">
      <c r="B266" s="125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</row>
    <row r="267" spans="2:12">
      <c r="B267" s="125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</row>
    <row r="268" spans="2:12">
      <c r="B268" s="125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</row>
    <row r="269" spans="2:12">
      <c r="B269" s="125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</row>
    <row r="270" spans="2:12">
      <c r="B270" s="125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</row>
    <row r="271" spans="2:12">
      <c r="B271" s="125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</row>
    <row r="272" spans="2:12">
      <c r="B272" s="125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</row>
    <row r="273" spans="2:12">
      <c r="B273" s="125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</row>
    <row r="274" spans="2:12">
      <c r="B274" s="125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</row>
    <row r="275" spans="2:12">
      <c r="B275" s="125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</row>
    <row r="276" spans="2:12">
      <c r="B276" s="125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</row>
    <row r="277" spans="2:12">
      <c r="B277" s="125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</row>
    <row r="278" spans="2:12">
      <c r="B278" s="125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</row>
    <row r="279" spans="2:12">
      <c r="B279" s="125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</row>
    <row r="280" spans="2:12">
      <c r="B280" s="125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</row>
    <row r="281" spans="2:12">
      <c r="B281" s="125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</row>
    <row r="282" spans="2:12">
      <c r="B282" s="125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</row>
    <row r="283" spans="2:12">
      <c r="B283" s="125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</row>
    <row r="284" spans="2:12">
      <c r="B284" s="125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</row>
    <row r="285" spans="2:12">
      <c r="B285" s="125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</row>
    <row r="286" spans="2:12">
      <c r="B286" s="125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</row>
    <row r="287" spans="2:12">
      <c r="B287" s="125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</row>
    <row r="288" spans="2:12">
      <c r="B288" s="125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</row>
    <row r="289" spans="2:12">
      <c r="B289" s="125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</row>
    <row r="290" spans="2:12">
      <c r="B290" s="125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</row>
    <row r="291" spans="2:12">
      <c r="B291" s="125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</row>
    <row r="292" spans="2:12">
      <c r="B292" s="125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</row>
    <row r="293" spans="2:12">
      <c r="B293" s="125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</row>
    <row r="294" spans="2:12">
      <c r="B294" s="125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</row>
    <row r="295" spans="2:12">
      <c r="B295" s="125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</row>
    <row r="296" spans="2:12">
      <c r="B296" s="125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</row>
    <row r="297" spans="2:12">
      <c r="B297" s="125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</row>
    <row r="298" spans="2:12">
      <c r="B298" s="125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</row>
    <row r="299" spans="2:12">
      <c r="B299" s="125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</row>
    <row r="300" spans="2:12">
      <c r="B300" s="125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</row>
    <row r="301" spans="2:12">
      <c r="B301" s="125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</row>
    <row r="302" spans="2:12">
      <c r="B302" s="125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</row>
    <row r="303" spans="2:12">
      <c r="B303" s="125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</row>
    <row r="304" spans="2:12">
      <c r="B304" s="125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</row>
    <row r="305" spans="2:12">
      <c r="B305" s="125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</row>
    <row r="306" spans="2:12">
      <c r="B306" s="125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</row>
    <row r="307" spans="2:12">
      <c r="B307" s="125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</row>
    <row r="308" spans="2:12">
      <c r="B308" s="125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</row>
    <row r="309" spans="2:12">
      <c r="B309" s="125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</row>
    <row r="310" spans="2:12">
      <c r="B310" s="125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</row>
    <row r="311" spans="2:12">
      <c r="B311" s="125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</row>
    <row r="312" spans="2:12">
      <c r="B312" s="125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</row>
    <row r="313" spans="2:12">
      <c r="B313" s="125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</row>
    <row r="314" spans="2:12">
      <c r="B314" s="125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</row>
    <row r="315" spans="2:12">
      <c r="B315" s="125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</row>
    <row r="316" spans="2:12">
      <c r="B316" s="125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</row>
    <row r="317" spans="2:12">
      <c r="B317" s="125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</row>
    <row r="318" spans="2:12">
      <c r="B318" s="125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</row>
    <row r="319" spans="2:12">
      <c r="B319" s="125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</row>
    <row r="320" spans="2:12">
      <c r="B320" s="125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</row>
    <row r="321" spans="2:12">
      <c r="B321" s="125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</row>
    <row r="322" spans="2:12">
      <c r="B322" s="125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</row>
    <row r="323" spans="2:12">
      <c r="B323" s="125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</row>
    <row r="324" spans="2:12">
      <c r="B324" s="125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</row>
    <row r="325" spans="2:12">
      <c r="B325" s="125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</row>
    <row r="326" spans="2:12">
      <c r="B326" s="125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</row>
    <row r="327" spans="2:12">
      <c r="B327" s="125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</row>
    <row r="328" spans="2:12">
      <c r="B328" s="125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</row>
    <row r="329" spans="2:12">
      <c r="B329" s="125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</row>
    <row r="330" spans="2:12">
      <c r="B330" s="125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</row>
    <row r="331" spans="2:12">
      <c r="B331" s="125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</row>
    <row r="332" spans="2:12">
      <c r="B332" s="125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</row>
    <row r="333" spans="2:12">
      <c r="B333" s="125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</row>
    <row r="334" spans="2:12">
      <c r="B334" s="125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</row>
    <row r="335" spans="2:12">
      <c r="B335" s="125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</row>
    <row r="336" spans="2:12">
      <c r="B336" s="125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</row>
    <row r="337" spans="2:12">
      <c r="B337" s="125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</row>
    <row r="338" spans="2:12">
      <c r="B338" s="125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</row>
    <row r="339" spans="2:12">
      <c r="B339" s="125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</row>
    <row r="340" spans="2:12">
      <c r="B340" s="125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</row>
    <row r="341" spans="2:12">
      <c r="B341" s="125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</row>
    <row r="342" spans="2:12">
      <c r="B342" s="125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</row>
    <row r="343" spans="2:12">
      <c r="B343" s="125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</row>
    <row r="344" spans="2:12">
      <c r="B344" s="125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</row>
    <row r="345" spans="2:12">
      <c r="B345" s="125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</row>
    <row r="346" spans="2:12">
      <c r="B346" s="125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</row>
    <row r="347" spans="2:12">
      <c r="B347" s="125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</row>
    <row r="348" spans="2:12">
      <c r="B348" s="125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</row>
    <row r="349" spans="2:12">
      <c r="B349" s="125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</row>
    <row r="350" spans="2:12">
      <c r="B350" s="125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</row>
    <row r="351" spans="2:12">
      <c r="B351" s="125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</row>
    <row r="352" spans="2:12">
      <c r="B352" s="125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</row>
    <row r="353" spans="2:12">
      <c r="B353" s="125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</row>
    <row r="354" spans="2:12">
      <c r="B354" s="125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</row>
    <row r="355" spans="2:12">
      <c r="B355" s="125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</row>
    <row r="356" spans="2:12">
      <c r="B356" s="125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</row>
    <row r="357" spans="2:12">
      <c r="B357" s="125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</row>
    <row r="358" spans="2:12">
      <c r="B358" s="125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</row>
    <row r="359" spans="2:12">
      <c r="B359" s="125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</row>
    <row r="360" spans="2:12">
      <c r="B360" s="125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</row>
    <row r="361" spans="2:12">
      <c r="B361" s="125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</row>
    <row r="362" spans="2:12">
      <c r="B362" s="125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</row>
    <row r="363" spans="2:12">
      <c r="B363" s="125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</row>
    <row r="364" spans="2:12">
      <c r="B364" s="125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</row>
    <row r="365" spans="2:12">
      <c r="B365" s="125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</row>
    <row r="366" spans="2:12">
      <c r="B366" s="125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</row>
    <row r="367" spans="2:12">
      <c r="B367" s="125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</row>
    <row r="368" spans="2:12">
      <c r="B368" s="125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</row>
    <row r="369" spans="2:12">
      <c r="B369" s="125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</row>
    <row r="370" spans="2:12">
      <c r="B370" s="125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</row>
    <row r="371" spans="2:12">
      <c r="B371" s="125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</row>
    <row r="372" spans="2:12">
      <c r="B372" s="125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</row>
    <row r="373" spans="2:12">
      <c r="B373" s="125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</row>
    <row r="374" spans="2:12">
      <c r="B374" s="125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</row>
    <row r="375" spans="2:12">
      <c r="B375" s="125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</row>
    <row r="376" spans="2:12">
      <c r="B376" s="125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</row>
    <row r="377" spans="2:12">
      <c r="B377" s="125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</row>
    <row r="378" spans="2:12">
      <c r="B378" s="125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</row>
    <row r="379" spans="2:12">
      <c r="B379" s="125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</row>
    <row r="380" spans="2:12">
      <c r="B380" s="125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</row>
    <row r="381" spans="2:12">
      <c r="B381" s="125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</row>
    <row r="382" spans="2:12">
      <c r="B382" s="125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</row>
    <row r="383" spans="2:12">
      <c r="B383" s="125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</row>
    <row r="384" spans="2:12">
      <c r="B384" s="125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</row>
    <row r="385" spans="2:12">
      <c r="B385" s="125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</row>
    <row r="386" spans="2:12">
      <c r="B386" s="125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</row>
    <row r="387" spans="2:12">
      <c r="B387" s="125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</row>
    <row r="388" spans="2:12">
      <c r="B388" s="125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</row>
    <row r="389" spans="2:12">
      <c r="B389" s="125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</row>
    <row r="390" spans="2:12">
      <c r="B390" s="125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</row>
    <row r="391" spans="2:12">
      <c r="B391" s="125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</row>
    <row r="392" spans="2:12">
      <c r="B392" s="125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</row>
    <row r="393" spans="2:12">
      <c r="B393" s="125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</row>
    <row r="394" spans="2:12">
      <c r="B394" s="125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</row>
    <row r="395" spans="2:12">
      <c r="B395" s="125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</row>
    <row r="396" spans="2:12">
      <c r="B396" s="125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</row>
    <row r="397" spans="2:12">
      <c r="B397" s="125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</row>
    <row r="398" spans="2:12">
      <c r="B398" s="125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</row>
    <row r="399" spans="2:12">
      <c r="B399" s="125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</row>
    <row r="400" spans="2:12">
      <c r="B400" s="125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</row>
    <row r="401" spans="2:12">
      <c r="B401" s="125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</row>
    <row r="402" spans="2:12">
      <c r="B402" s="125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</row>
    <row r="403" spans="2:12">
      <c r="B403" s="125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</row>
    <row r="404" spans="2:12">
      <c r="B404" s="125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</row>
    <row r="405" spans="2:12">
      <c r="B405" s="125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</row>
    <row r="406" spans="2:12">
      <c r="B406" s="125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</row>
    <row r="407" spans="2:12">
      <c r="B407" s="125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</row>
    <row r="408" spans="2:12">
      <c r="B408" s="125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</row>
    <row r="409" spans="2:12">
      <c r="B409" s="125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</row>
    <row r="410" spans="2:12">
      <c r="B410" s="125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</row>
    <row r="411" spans="2:12">
      <c r="B411" s="125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</row>
    <row r="412" spans="2:12">
      <c r="B412" s="125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</row>
    <row r="413" spans="2:12">
      <c r="B413" s="125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</row>
    <row r="414" spans="2:12">
      <c r="B414" s="125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</row>
    <row r="415" spans="2:12">
      <c r="B415" s="125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</row>
    <row r="416" spans="2:12">
      <c r="B416" s="125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</row>
    <row r="417" spans="2:12">
      <c r="B417" s="125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</row>
    <row r="418" spans="2:12">
      <c r="B418" s="125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</row>
    <row r="419" spans="2:12">
      <c r="B419" s="125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</row>
    <row r="420" spans="2:12">
      <c r="B420" s="125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</row>
    <row r="421" spans="2:12">
      <c r="B421" s="125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</row>
    <row r="422" spans="2:12">
      <c r="B422" s="125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</row>
    <row r="423" spans="2:12">
      <c r="B423" s="125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</row>
    <row r="424" spans="2:12">
      <c r="B424" s="125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</row>
    <row r="425" spans="2:12">
      <c r="B425" s="125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</row>
    <row r="426" spans="2:12">
      <c r="B426" s="125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</row>
    <row r="427" spans="2:12">
      <c r="B427" s="125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</row>
    <row r="428" spans="2:12">
      <c r="B428" s="125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</row>
    <row r="429" spans="2:12">
      <c r="B429" s="125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</row>
    <row r="430" spans="2:12">
      <c r="B430" s="125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</row>
    <row r="431" spans="2:12">
      <c r="B431" s="125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</row>
    <row r="432" spans="2:12">
      <c r="B432" s="125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</row>
    <row r="433" spans="2:12">
      <c r="B433" s="125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</row>
    <row r="434" spans="2:12">
      <c r="B434" s="125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</row>
    <row r="435" spans="2:12">
      <c r="B435" s="125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</row>
    <row r="436" spans="2:12">
      <c r="B436" s="125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</row>
    <row r="437" spans="2:12">
      <c r="B437" s="125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</row>
    <row r="438" spans="2:12">
      <c r="B438" s="125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</row>
    <row r="439" spans="2:12">
      <c r="B439" s="125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</row>
    <row r="440" spans="2:12">
      <c r="B440" s="125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</row>
    <row r="441" spans="2:12">
      <c r="B441" s="125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</row>
    <row r="442" spans="2:12">
      <c r="B442" s="125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</row>
    <row r="443" spans="2:12">
      <c r="B443" s="125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</row>
    <row r="444" spans="2:12">
      <c r="B444" s="125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</row>
    <row r="445" spans="2:12">
      <c r="B445" s="125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</row>
    <row r="446" spans="2:12">
      <c r="B446" s="125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</row>
    <row r="447" spans="2:12">
      <c r="B447" s="125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</row>
    <row r="448" spans="2:12">
      <c r="B448" s="125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</row>
    <row r="449" spans="2:12">
      <c r="B449" s="125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</row>
    <row r="450" spans="2:12">
      <c r="B450" s="125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</row>
    <row r="451" spans="2:12">
      <c r="B451" s="125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</row>
    <row r="452" spans="2:12">
      <c r="B452" s="125"/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</row>
    <row r="453" spans="2:12">
      <c r="B453" s="125"/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</row>
    <row r="454" spans="2:12">
      <c r="B454" s="125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</row>
    <row r="455" spans="2:12">
      <c r="B455" s="125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</row>
    <row r="456" spans="2:12">
      <c r="B456" s="125"/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</row>
    <row r="457" spans="2:12">
      <c r="B457" s="125"/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</row>
    <row r="458" spans="2:12">
      <c r="B458" s="125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</row>
    <row r="459" spans="2:12">
      <c r="B459" s="125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</row>
    <row r="460" spans="2:12">
      <c r="B460" s="125"/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</row>
    <row r="461" spans="2:12">
      <c r="B461" s="125"/>
      <c r="C461" s="110"/>
      <c r="D461" s="110"/>
      <c r="E461" s="110"/>
      <c r="F461" s="110"/>
      <c r="G461" s="110"/>
      <c r="H461" s="110"/>
      <c r="I461" s="110"/>
      <c r="J461" s="110"/>
      <c r="K461" s="110"/>
      <c r="L461" s="110"/>
    </row>
    <row r="462" spans="2:12">
      <c r="B462" s="125"/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</row>
    <row r="463" spans="2:12">
      <c r="B463" s="125"/>
      <c r="C463" s="110"/>
      <c r="D463" s="110"/>
      <c r="E463" s="110"/>
      <c r="F463" s="110"/>
      <c r="G463" s="110"/>
      <c r="H463" s="110"/>
      <c r="I463" s="110"/>
      <c r="J463" s="110"/>
      <c r="K463" s="110"/>
      <c r="L463" s="110"/>
    </row>
    <row r="464" spans="2:12">
      <c r="B464" s="125"/>
      <c r="C464" s="110"/>
      <c r="D464" s="110"/>
      <c r="E464" s="110"/>
      <c r="F464" s="110"/>
      <c r="G464" s="110"/>
      <c r="H464" s="110"/>
      <c r="I464" s="110"/>
      <c r="J464" s="110"/>
      <c r="K464" s="110"/>
      <c r="L464" s="110"/>
    </row>
    <row r="465" spans="2:12">
      <c r="B465" s="125"/>
      <c r="C465" s="110"/>
      <c r="D465" s="110"/>
      <c r="E465" s="110"/>
      <c r="F465" s="110"/>
      <c r="G465" s="110"/>
      <c r="H465" s="110"/>
      <c r="I465" s="110"/>
      <c r="J465" s="110"/>
      <c r="K465" s="110"/>
      <c r="L465" s="110"/>
    </row>
    <row r="466" spans="2:12">
      <c r="B466" s="125"/>
      <c r="C466" s="110"/>
      <c r="D466" s="110"/>
      <c r="E466" s="110"/>
      <c r="F466" s="110"/>
      <c r="G466" s="110"/>
      <c r="H466" s="110"/>
      <c r="I466" s="110"/>
      <c r="J466" s="110"/>
      <c r="K466" s="110"/>
      <c r="L466" s="110"/>
    </row>
    <row r="467" spans="2:12">
      <c r="B467" s="125"/>
      <c r="C467" s="110"/>
      <c r="D467" s="110"/>
      <c r="E467" s="110"/>
      <c r="F467" s="110"/>
      <c r="G467" s="110"/>
      <c r="H467" s="110"/>
      <c r="I467" s="110"/>
      <c r="J467" s="110"/>
      <c r="K467" s="110"/>
      <c r="L467" s="110"/>
    </row>
    <row r="468" spans="2:12">
      <c r="B468" s="125"/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</row>
    <row r="469" spans="2:12">
      <c r="B469" s="125"/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</row>
    <row r="470" spans="2:12">
      <c r="B470" s="125"/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</row>
    <row r="471" spans="2:12">
      <c r="B471" s="125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</row>
    <row r="472" spans="2:12">
      <c r="B472" s="125"/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</row>
    <row r="473" spans="2:12">
      <c r="B473" s="125"/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</row>
    <row r="474" spans="2:12">
      <c r="B474" s="125"/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</row>
    <row r="475" spans="2:12">
      <c r="B475" s="125"/>
      <c r="C475" s="110"/>
      <c r="D475" s="110"/>
      <c r="E475" s="110"/>
      <c r="F475" s="110"/>
      <c r="G475" s="110"/>
      <c r="H475" s="110"/>
      <c r="I475" s="110"/>
      <c r="J475" s="110"/>
      <c r="K475" s="110"/>
      <c r="L475" s="110"/>
    </row>
    <row r="476" spans="2:12">
      <c r="B476" s="125"/>
      <c r="C476" s="110"/>
      <c r="D476" s="110"/>
      <c r="E476" s="110"/>
      <c r="F476" s="110"/>
      <c r="G476" s="110"/>
      <c r="H476" s="110"/>
      <c r="I476" s="110"/>
      <c r="J476" s="110"/>
      <c r="K476" s="110"/>
      <c r="L476" s="110"/>
    </row>
    <row r="477" spans="2:12">
      <c r="B477" s="125"/>
      <c r="C477" s="110"/>
      <c r="D477" s="110"/>
      <c r="E477" s="110"/>
      <c r="F477" s="110"/>
      <c r="G477" s="110"/>
      <c r="H477" s="110"/>
      <c r="I477" s="110"/>
      <c r="J477" s="110"/>
      <c r="K477" s="110"/>
      <c r="L477" s="110"/>
    </row>
    <row r="478" spans="2:12">
      <c r="B478" s="125"/>
      <c r="C478" s="110"/>
      <c r="D478" s="110"/>
      <c r="E478" s="110"/>
      <c r="F478" s="110"/>
      <c r="G478" s="110"/>
      <c r="H478" s="110"/>
      <c r="I478" s="110"/>
      <c r="J478" s="110"/>
      <c r="K478" s="110"/>
      <c r="L478" s="110"/>
    </row>
    <row r="479" spans="2:12">
      <c r="B479" s="125"/>
      <c r="C479" s="110"/>
      <c r="D479" s="110"/>
      <c r="E479" s="110"/>
      <c r="F479" s="110"/>
      <c r="G479" s="110"/>
      <c r="H479" s="110"/>
      <c r="I479" s="110"/>
      <c r="J479" s="110"/>
      <c r="K479" s="110"/>
      <c r="L479" s="110"/>
    </row>
    <row r="480" spans="2:12">
      <c r="B480" s="125"/>
      <c r="C480" s="110"/>
      <c r="D480" s="110"/>
      <c r="E480" s="110"/>
      <c r="F480" s="110"/>
      <c r="G480" s="110"/>
      <c r="H480" s="110"/>
      <c r="I480" s="110"/>
      <c r="J480" s="110"/>
      <c r="K480" s="110"/>
      <c r="L480" s="110"/>
    </row>
    <row r="481" spans="2:12">
      <c r="B481" s="125"/>
      <c r="C481" s="110"/>
      <c r="D481" s="110"/>
      <c r="E481" s="110"/>
      <c r="F481" s="110"/>
      <c r="G481" s="110"/>
      <c r="H481" s="110"/>
      <c r="I481" s="110"/>
      <c r="J481" s="110"/>
      <c r="K481" s="110"/>
      <c r="L481" s="110"/>
    </row>
    <row r="482" spans="2:12">
      <c r="B482" s="125"/>
      <c r="C482" s="110"/>
      <c r="D482" s="110"/>
      <c r="E482" s="110"/>
      <c r="F482" s="110"/>
      <c r="G482" s="110"/>
      <c r="H482" s="110"/>
      <c r="I482" s="110"/>
      <c r="J482" s="110"/>
      <c r="K482" s="110"/>
      <c r="L482" s="110"/>
    </row>
    <row r="483" spans="2:12">
      <c r="B483" s="125"/>
      <c r="C483" s="110"/>
      <c r="D483" s="110"/>
      <c r="E483" s="110"/>
      <c r="F483" s="110"/>
      <c r="G483" s="110"/>
      <c r="H483" s="110"/>
      <c r="I483" s="110"/>
      <c r="J483" s="110"/>
      <c r="K483" s="110"/>
      <c r="L483" s="110"/>
    </row>
    <row r="484" spans="2:12">
      <c r="B484" s="125"/>
      <c r="C484" s="110"/>
      <c r="D484" s="110"/>
      <c r="E484" s="110"/>
      <c r="F484" s="110"/>
      <c r="G484" s="110"/>
      <c r="H484" s="110"/>
      <c r="I484" s="110"/>
      <c r="J484" s="110"/>
      <c r="K484" s="110"/>
      <c r="L484" s="110"/>
    </row>
    <row r="485" spans="2:12">
      <c r="B485" s="125"/>
      <c r="C485" s="110"/>
      <c r="D485" s="110"/>
      <c r="E485" s="110"/>
      <c r="F485" s="110"/>
      <c r="G485" s="110"/>
      <c r="H485" s="110"/>
      <c r="I485" s="110"/>
      <c r="J485" s="110"/>
      <c r="K485" s="110"/>
      <c r="L485" s="110"/>
    </row>
    <row r="486" spans="2:12">
      <c r="B486" s="125"/>
      <c r="C486" s="110"/>
      <c r="D486" s="110"/>
      <c r="E486" s="110"/>
      <c r="F486" s="110"/>
      <c r="G486" s="110"/>
      <c r="H486" s="110"/>
      <c r="I486" s="110"/>
      <c r="J486" s="110"/>
      <c r="K486" s="110"/>
      <c r="L486" s="110"/>
    </row>
    <row r="487" spans="2:12">
      <c r="B487" s="125"/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</row>
    <row r="488" spans="2:12">
      <c r="B488" s="125"/>
      <c r="C488" s="110"/>
      <c r="D488" s="110"/>
      <c r="E488" s="110"/>
      <c r="F488" s="110"/>
      <c r="G488" s="110"/>
      <c r="H488" s="110"/>
      <c r="I488" s="110"/>
      <c r="J488" s="110"/>
      <c r="K488" s="110"/>
      <c r="L488" s="110"/>
    </row>
    <row r="489" spans="2:12">
      <c r="B489" s="125"/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</row>
    <row r="490" spans="2:12">
      <c r="B490" s="125"/>
      <c r="C490" s="110"/>
      <c r="D490" s="110"/>
      <c r="E490" s="110"/>
      <c r="F490" s="110"/>
      <c r="G490" s="110"/>
      <c r="H490" s="110"/>
      <c r="I490" s="110"/>
      <c r="J490" s="110"/>
      <c r="K490" s="110"/>
      <c r="L490" s="110"/>
    </row>
    <row r="491" spans="2:12">
      <c r="B491" s="125"/>
      <c r="C491" s="110"/>
      <c r="D491" s="110"/>
      <c r="E491" s="110"/>
      <c r="F491" s="110"/>
      <c r="G491" s="110"/>
      <c r="H491" s="110"/>
      <c r="I491" s="110"/>
      <c r="J491" s="110"/>
      <c r="K491" s="110"/>
      <c r="L491" s="110"/>
    </row>
    <row r="492" spans="2:12">
      <c r="B492" s="125"/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</row>
    <row r="493" spans="2:12">
      <c r="B493" s="125"/>
      <c r="C493" s="110"/>
      <c r="D493" s="110"/>
      <c r="E493" s="110"/>
      <c r="F493" s="110"/>
      <c r="G493" s="110"/>
      <c r="H493" s="110"/>
      <c r="I493" s="110"/>
      <c r="J493" s="110"/>
      <c r="K493" s="110"/>
      <c r="L493" s="110"/>
    </row>
    <row r="494" spans="2:12">
      <c r="B494" s="125"/>
      <c r="C494" s="110"/>
      <c r="D494" s="110"/>
      <c r="E494" s="110"/>
      <c r="F494" s="110"/>
      <c r="G494" s="110"/>
      <c r="H494" s="110"/>
      <c r="I494" s="110"/>
      <c r="J494" s="110"/>
      <c r="K494" s="110"/>
      <c r="L494" s="110"/>
    </row>
    <row r="495" spans="2:12">
      <c r="B495" s="125"/>
      <c r="C495" s="110"/>
      <c r="D495" s="110"/>
      <c r="E495" s="110"/>
      <c r="F495" s="110"/>
      <c r="G495" s="110"/>
      <c r="H495" s="110"/>
      <c r="I495" s="110"/>
      <c r="J495" s="110"/>
      <c r="K495" s="110"/>
      <c r="L495" s="110"/>
    </row>
    <row r="496" spans="2:12">
      <c r="B496" s="125"/>
      <c r="C496" s="110"/>
      <c r="D496" s="110"/>
      <c r="E496" s="110"/>
      <c r="F496" s="110"/>
      <c r="G496" s="110"/>
      <c r="H496" s="110"/>
      <c r="I496" s="110"/>
      <c r="J496" s="110"/>
      <c r="K496" s="110"/>
      <c r="L496" s="110"/>
    </row>
    <row r="497" spans="2:12">
      <c r="B497" s="125"/>
      <c r="C497" s="110"/>
      <c r="D497" s="110"/>
      <c r="E497" s="110"/>
      <c r="F497" s="110"/>
      <c r="G497" s="110"/>
      <c r="H497" s="110"/>
      <c r="I497" s="110"/>
      <c r="J497" s="110"/>
      <c r="K497" s="110"/>
      <c r="L497" s="110"/>
    </row>
    <row r="498" spans="2:12">
      <c r="B498" s="125"/>
      <c r="C498" s="110"/>
      <c r="D498" s="110"/>
      <c r="E498" s="110"/>
      <c r="F498" s="110"/>
      <c r="G498" s="110"/>
      <c r="H498" s="110"/>
      <c r="I498" s="110"/>
      <c r="J498" s="110"/>
      <c r="K498" s="110"/>
      <c r="L498" s="110"/>
    </row>
    <row r="499" spans="2:12">
      <c r="B499" s="125"/>
      <c r="C499" s="110"/>
      <c r="D499" s="110"/>
      <c r="E499" s="110"/>
      <c r="F499" s="110"/>
      <c r="G499" s="110"/>
      <c r="H499" s="110"/>
      <c r="I499" s="110"/>
      <c r="J499" s="110"/>
      <c r="K499" s="110"/>
      <c r="L499" s="110"/>
    </row>
    <row r="500" spans="2:12">
      <c r="B500" s="125"/>
      <c r="C500" s="110"/>
      <c r="D500" s="110"/>
      <c r="E500" s="110"/>
      <c r="F500" s="110"/>
      <c r="G500" s="110"/>
      <c r="H500" s="110"/>
      <c r="I500" s="110"/>
      <c r="J500" s="110"/>
      <c r="K500" s="110"/>
      <c r="L500" s="110"/>
    </row>
    <row r="501" spans="2:12">
      <c r="B501" s="125"/>
      <c r="C501" s="110"/>
      <c r="D501" s="110"/>
      <c r="E501" s="110"/>
      <c r="F501" s="110"/>
      <c r="G501" s="110"/>
      <c r="H501" s="110"/>
      <c r="I501" s="110"/>
      <c r="J501" s="110"/>
      <c r="K501" s="110"/>
      <c r="L501" s="110"/>
    </row>
    <row r="502" spans="2:12">
      <c r="B502" s="125"/>
      <c r="C502" s="110"/>
      <c r="D502" s="110"/>
      <c r="E502" s="110"/>
      <c r="F502" s="110"/>
      <c r="G502" s="110"/>
      <c r="H502" s="110"/>
      <c r="I502" s="110"/>
      <c r="J502" s="110"/>
      <c r="K502" s="110"/>
      <c r="L502" s="110"/>
    </row>
    <row r="503" spans="2:12">
      <c r="B503" s="125"/>
      <c r="C503" s="110"/>
      <c r="D503" s="110"/>
      <c r="E503" s="110"/>
      <c r="F503" s="110"/>
      <c r="G503" s="110"/>
      <c r="H503" s="110"/>
      <c r="I503" s="110"/>
      <c r="J503" s="110"/>
      <c r="K503" s="110"/>
      <c r="L503" s="110"/>
    </row>
    <row r="504" spans="2:12">
      <c r="B504" s="125"/>
      <c r="C504" s="110"/>
      <c r="D504" s="110"/>
      <c r="E504" s="110"/>
      <c r="F504" s="110"/>
      <c r="G504" s="110"/>
      <c r="H504" s="110"/>
      <c r="I504" s="110"/>
      <c r="J504" s="110"/>
      <c r="K504" s="110"/>
      <c r="L504" s="110"/>
    </row>
    <row r="505" spans="2:12">
      <c r="B505" s="125"/>
      <c r="C505" s="110"/>
      <c r="D505" s="110"/>
      <c r="E505" s="110"/>
      <c r="F505" s="110"/>
      <c r="G505" s="110"/>
      <c r="H505" s="110"/>
      <c r="I505" s="110"/>
      <c r="J505" s="110"/>
      <c r="K505" s="110"/>
      <c r="L505" s="110"/>
    </row>
    <row r="506" spans="2:12">
      <c r="B506" s="125"/>
      <c r="C506" s="110"/>
      <c r="D506" s="110"/>
      <c r="E506" s="110"/>
      <c r="F506" s="110"/>
      <c r="G506" s="110"/>
      <c r="H506" s="110"/>
      <c r="I506" s="110"/>
      <c r="J506" s="110"/>
      <c r="K506" s="110"/>
      <c r="L506" s="110"/>
    </row>
    <row r="507" spans="2:12">
      <c r="B507" s="125"/>
      <c r="C507" s="110"/>
      <c r="D507" s="110"/>
      <c r="E507" s="110"/>
      <c r="F507" s="110"/>
      <c r="G507" s="110"/>
      <c r="H507" s="110"/>
      <c r="I507" s="110"/>
      <c r="J507" s="110"/>
      <c r="K507" s="110"/>
      <c r="L507" s="110"/>
    </row>
    <row r="508" spans="2:12">
      <c r="B508" s="125"/>
      <c r="C508" s="110"/>
      <c r="D508" s="110"/>
      <c r="E508" s="110"/>
      <c r="F508" s="110"/>
      <c r="G508" s="110"/>
      <c r="H508" s="110"/>
      <c r="I508" s="110"/>
      <c r="J508" s="110"/>
      <c r="K508" s="110"/>
      <c r="L508" s="110"/>
    </row>
    <row r="509" spans="2:12">
      <c r="B509" s="125"/>
      <c r="C509" s="110"/>
      <c r="D509" s="110"/>
      <c r="E509" s="110"/>
      <c r="F509" s="110"/>
      <c r="G509" s="110"/>
      <c r="H509" s="110"/>
      <c r="I509" s="110"/>
      <c r="J509" s="110"/>
      <c r="K509" s="110"/>
      <c r="L509" s="110"/>
    </row>
    <row r="510" spans="2:12">
      <c r="B510" s="125"/>
      <c r="C510" s="110"/>
      <c r="D510" s="110"/>
      <c r="E510" s="110"/>
      <c r="F510" s="110"/>
      <c r="G510" s="110"/>
      <c r="H510" s="110"/>
      <c r="I510" s="110"/>
      <c r="J510" s="110"/>
      <c r="K510" s="110"/>
      <c r="L510" s="110"/>
    </row>
    <row r="511" spans="2:12">
      <c r="B511" s="125"/>
      <c r="C511" s="110"/>
      <c r="D511" s="110"/>
      <c r="E511" s="110"/>
      <c r="F511" s="110"/>
      <c r="G511" s="110"/>
      <c r="H511" s="110"/>
      <c r="I511" s="110"/>
      <c r="J511" s="110"/>
      <c r="K511" s="110"/>
      <c r="L511" s="110"/>
    </row>
    <row r="512" spans="2:12">
      <c r="B512" s="125"/>
      <c r="C512" s="110"/>
      <c r="D512" s="110"/>
      <c r="E512" s="110"/>
      <c r="F512" s="110"/>
      <c r="G512" s="110"/>
      <c r="H512" s="110"/>
      <c r="I512" s="110"/>
      <c r="J512" s="110"/>
      <c r="K512" s="110"/>
      <c r="L512" s="110"/>
    </row>
    <row r="513" spans="2:12">
      <c r="B513" s="125"/>
      <c r="C513" s="110"/>
      <c r="D513" s="110"/>
      <c r="E513" s="110"/>
      <c r="F513" s="110"/>
      <c r="G513" s="110"/>
      <c r="H513" s="110"/>
      <c r="I513" s="110"/>
      <c r="J513" s="110"/>
      <c r="K513" s="110"/>
      <c r="L513" s="110"/>
    </row>
    <row r="514" spans="2:12">
      <c r="B514" s="125"/>
      <c r="C514" s="110"/>
      <c r="D514" s="110"/>
      <c r="E514" s="110"/>
      <c r="F514" s="110"/>
      <c r="G514" s="110"/>
      <c r="H514" s="110"/>
      <c r="I514" s="110"/>
      <c r="J514" s="110"/>
      <c r="K514" s="110"/>
      <c r="L514" s="110"/>
    </row>
    <row r="515" spans="2:12">
      <c r="B515" s="125"/>
      <c r="C515" s="110"/>
      <c r="D515" s="110"/>
      <c r="E515" s="110"/>
      <c r="F515" s="110"/>
      <c r="G515" s="110"/>
      <c r="H515" s="110"/>
      <c r="I515" s="110"/>
      <c r="J515" s="110"/>
      <c r="K515" s="110"/>
      <c r="L515" s="110"/>
    </row>
    <row r="516" spans="2:12">
      <c r="B516" s="125"/>
      <c r="C516" s="110"/>
      <c r="D516" s="110"/>
      <c r="E516" s="110"/>
      <c r="F516" s="110"/>
      <c r="G516" s="110"/>
      <c r="H516" s="110"/>
      <c r="I516" s="110"/>
      <c r="J516" s="110"/>
      <c r="K516" s="110"/>
      <c r="L516" s="110"/>
    </row>
    <row r="517" spans="2:12">
      <c r="B517" s="125"/>
      <c r="C517" s="110"/>
      <c r="D517" s="110"/>
      <c r="E517" s="110"/>
      <c r="F517" s="110"/>
      <c r="G517" s="110"/>
      <c r="H517" s="110"/>
      <c r="I517" s="110"/>
      <c r="J517" s="110"/>
      <c r="K517" s="110"/>
      <c r="L517" s="110"/>
    </row>
    <row r="518" spans="2:12">
      <c r="B518" s="125"/>
      <c r="C518" s="110"/>
      <c r="D518" s="110"/>
      <c r="E518" s="110"/>
      <c r="F518" s="110"/>
      <c r="G518" s="110"/>
      <c r="H518" s="110"/>
      <c r="I518" s="110"/>
      <c r="J518" s="110"/>
      <c r="K518" s="110"/>
      <c r="L518" s="110"/>
    </row>
    <row r="519" spans="2:12">
      <c r="B519" s="125"/>
      <c r="C519" s="110"/>
      <c r="D519" s="110"/>
      <c r="E519" s="110"/>
      <c r="F519" s="110"/>
      <c r="G519" s="110"/>
      <c r="H519" s="110"/>
      <c r="I519" s="110"/>
      <c r="J519" s="110"/>
      <c r="K519" s="110"/>
      <c r="L519" s="110"/>
    </row>
    <row r="520" spans="2:12">
      <c r="B520" s="125"/>
      <c r="C520" s="110"/>
      <c r="D520" s="110"/>
      <c r="E520" s="110"/>
      <c r="F520" s="110"/>
      <c r="G520" s="110"/>
      <c r="H520" s="110"/>
      <c r="I520" s="110"/>
      <c r="J520" s="110"/>
      <c r="K520" s="110"/>
      <c r="L520" s="110"/>
    </row>
    <row r="521" spans="2:12">
      <c r="B521" s="125"/>
      <c r="C521" s="110"/>
      <c r="D521" s="110"/>
      <c r="E521" s="110"/>
      <c r="F521" s="110"/>
      <c r="G521" s="110"/>
      <c r="H521" s="110"/>
      <c r="I521" s="110"/>
      <c r="J521" s="110"/>
      <c r="K521" s="110"/>
      <c r="L521" s="110"/>
    </row>
    <row r="522" spans="2:12">
      <c r="B522" s="125"/>
      <c r="C522" s="110"/>
      <c r="D522" s="110"/>
      <c r="E522" s="110"/>
      <c r="F522" s="110"/>
      <c r="G522" s="110"/>
      <c r="H522" s="110"/>
      <c r="I522" s="110"/>
      <c r="J522" s="110"/>
      <c r="K522" s="110"/>
      <c r="L522" s="110"/>
    </row>
    <row r="523" spans="2:12">
      <c r="B523" s="125"/>
      <c r="C523" s="110"/>
      <c r="D523" s="110"/>
      <c r="E523" s="110"/>
      <c r="F523" s="110"/>
      <c r="G523" s="110"/>
      <c r="H523" s="110"/>
      <c r="I523" s="110"/>
      <c r="J523" s="110"/>
      <c r="K523" s="110"/>
      <c r="L523" s="110"/>
    </row>
    <row r="524" spans="2:12">
      <c r="B524" s="125"/>
      <c r="C524" s="110"/>
      <c r="D524" s="110"/>
      <c r="E524" s="110"/>
      <c r="F524" s="110"/>
      <c r="G524" s="110"/>
      <c r="H524" s="110"/>
      <c r="I524" s="110"/>
      <c r="J524" s="110"/>
      <c r="K524" s="110"/>
      <c r="L524" s="110"/>
    </row>
    <row r="525" spans="2:12">
      <c r="B525" s="125"/>
      <c r="C525" s="110"/>
      <c r="D525" s="110"/>
      <c r="E525" s="110"/>
      <c r="F525" s="110"/>
      <c r="G525" s="110"/>
      <c r="H525" s="110"/>
      <c r="I525" s="110"/>
      <c r="J525" s="110"/>
      <c r="K525" s="110"/>
      <c r="L525" s="110"/>
    </row>
    <row r="526" spans="2:12">
      <c r="B526" s="125"/>
      <c r="C526" s="110"/>
      <c r="D526" s="110"/>
      <c r="E526" s="110"/>
      <c r="F526" s="110"/>
      <c r="G526" s="110"/>
      <c r="H526" s="110"/>
      <c r="I526" s="110"/>
      <c r="J526" s="110"/>
      <c r="K526" s="110"/>
      <c r="L526" s="110"/>
    </row>
    <row r="527" spans="2:12">
      <c r="B527" s="125"/>
      <c r="C527" s="110"/>
      <c r="D527" s="110"/>
      <c r="E527" s="110"/>
      <c r="F527" s="110"/>
      <c r="G527" s="110"/>
      <c r="H527" s="110"/>
      <c r="I527" s="110"/>
      <c r="J527" s="110"/>
      <c r="K527" s="110"/>
      <c r="L527" s="110"/>
    </row>
    <row r="528" spans="2:12">
      <c r="B528" s="125"/>
      <c r="C528" s="110"/>
      <c r="D528" s="110"/>
      <c r="E528" s="110"/>
      <c r="F528" s="110"/>
      <c r="G528" s="110"/>
      <c r="H528" s="110"/>
      <c r="I528" s="110"/>
      <c r="J528" s="110"/>
      <c r="K528" s="110"/>
      <c r="L528" s="110"/>
    </row>
    <row r="529" spans="2:12">
      <c r="B529" s="125"/>
      <c r="C529" s="110"/>
      <c r="D529" s="110"/>
      <c r="E529" s="110"/>
      <c r="F529" s="110"/>
      <c r="G529" s="110"/>
      <c r="H529" s="110"/>
      <c r="I529" s="110"/>
      <c r="J529" s="110"/>
      <c r="K529" s="110"/>
      <c r="L529" s="110"/>
    </row>
    <row r="530" spans="2:12">
      <c r="B530" s="125"/>
      <c r="C530" s="110"/>
      <c r="D530" s="110"/>
      <c r="E530" s="110"/>
      <c r="F530" s="110"/>
      <c r="G530" s="110"/>
      <c r="H530" s="110"/>
      <c r="I530" s="110"/>
      <c r="J530" s="110"/>
      <c r="K530" s="110"/>
      <c r="L530" s="110"/>
    </row>
    <row r="531" spans="2:12">
      <c r="B531" s="125"/>
      <c r="C531" s="110"/>
      <c r="D531" s="110"/>
      <c r="E531" s="110"/>
      <c r="F531" s="110"/>
      <c r="G531" s="110"/>
      <c r="H531" s="110"/>
      <c r="I531" s="110"/>
      <c r="J531" s="110"/>
      <c r="K531" s="110"/>
      <c r="L531" s="110"/>
    </row>
    <row r="532" spans="2:12">
      <c r="B532" s="125"/>
      <c r="C532" s="110"/>
      <c r="D532" s="110"/>
      <c r="E532" s="110"/>
      <c r="F532" s="110"/>
      <c r="G532" s="110"/>
      <c r="H532" s="110"/>
      <c r="I532" s="110"/>
      <c r="J532" s="110"/>
      <c r="K532" s="110"/>
      <c r="L532" s="110"/>
    </row>
    <row r="533" spans="2:12">
      <c r="B533" s="125"/>
      <c r="C533" s="110"/>
      <c r="D533" s="110"/>
      <c r="E533" s="110"/>
      <c r="F533" s="110"/>
      <c r="G533" s="110"/>
      <c r="H533" s="110"/>
      <c r="I533" s="110"/>
      <c r="J533" s="110"/>
      <c r="K533" s="110"/>
      <c r="L533" s="110"/>
    </row>
    <row r="534" spans="2:12">
      <c r="B534" s="125"/>
      <c r="C534" s="110"/>
      <c r="D534" s="110"/>
      <c r="E534" s="110"/>
      <c r="F534" s="110"/>
      <c r="G534" s="110"/>
      <c r="H534" s="110"/>
      <c r="I534" s="110"/>
      <c r="J534" s="110"/>
      <c r="K534" s="110"/>
      <c r="L534" s="110"/>
    </row>
    <row r="535" spans="2:12">
      <c r="B535" s="125"/>
      <c r="C535" s="110"/>
      <c r="D535" s="110"/>
      <c r="E535" s="110"/>
      <c r="F535" s="110"/>
      <c r="G535" s="110"/>
      <c r="H535" s="110"/>
      <c r="I535" s="110"/>
      <c r="J535" s="110"/>
      <c r="K535" s="110"/>
      <c r="L535" s="110"/>
    </row>
    <row r="536" spans="2:12">
      <c r="B536" s="125"/>
      <c r="C536" s="110"/>
      <c r="D536" s="110"/>
      <c r="E536" s="110"/>
      <c r="F536" s="110"/>
      <c r="G536" s="110"/>
      <c r="H536" s="110"/>
      <c r="I536" s="110"/>
      <c r="J536" s="110"/>
      <c r="K536" s="110"/>
      <c r="L536" s="110"/>
    </row>
    <row r="537" spans="2:12">
      <c r="B537" s="125"/>
      <c r="C537" s="110"/>
      <c r="D537" s="110"/>
      <c r="E537" s="110"/>
      <c r="F537" s="110"/>
      <c r="G537" s="110"/>
      <c r="H537" s="110"/>
      <c r="I537" s="110"/>
      <c r="J537" s="110"/>
      <c r="K537" s="110"/>
      <c r="L537" s="110"/>
    </row>
    <row r="538" spans="2:12">
      <c r="B538" s="125"/>
      <c r="C538" s="110"/>
      <c r="D538" s="110"/>
      <c r="E538" s="110"/>
      <c r="F538" s="110"/>
      <c r="G538" s="110"/>
      <c r="H538" s="110"/>
      <c r="I538" s="110"/>
      <c r="J538" s="110"/>
      <c r="K538" s="110"/>
      <c r="L538" s="110"/>
    </row>
    <row r="539" spans="2:12">
      <c r="B539" s="125"/>
      <c r="C539" s="110"/>
      <c r="D539" s="110"/>
      <c r="E539" s="110"/>
      <c r="F539" s="110"/>
      <c r="G539" s="110"/>
      <c r="H539" s="110"/>
      <c r="I539" s="110"/>
      <c r="J539" s="110"/>
      <c r="K539" s="110"/>
      <c r="L539" s="110"/>
    </row>
    <row r="540" spans="2:12">
      <c r="B540" s="125"/>
      <c r="C540" s="110"/>
      <c r="D540" s="110"/>
      <c r="E540" s="110"/>
      <c r="F540" s="110"/>
      <c r="G540" s="110"/>
      <c r="H540" s="110"/>
      <c r="I540" s="110"/>
      <c r="J540" s="110"/>
      <c r="K540" s="110"/>
      <c r="L540" s="110"/>
    </row>
    <row r="541" spans="2:12">
      <c r="B541" s="125"/>
      <c r="C541" s="110"/>
      <c r="D541" s="110"/>
      <c r="E541" s="110"/>
      <c r="F541" s="110"/>
      <c r="G541" s="110"/>
      <c r="H541" s="110"/>
      <c r="I541" s="110"/>
      <c r="J541" s="110"/>
      <c r="K541" s="110"/>
      <c r="L541" s="110"/>
    </row>
    <row r="542" spans="2:12">
      <c r="B542" s="125"/>
      <c r="C542" s="110"/>
      <c r="D542" s="110"/>
      <c r="E542" s="110"/>
      <c r="F542" s="110"/>
      <c r="G542" s="110"/>
      <c r="H542" s="110"/>
      <c r="I542" s="110"/>
      <c r="J542" s="110"/>
      <c r="K542" s="110"/>
      <c r="L542" s="110"/>
    </row>
    <row r="543" spans="2:12">
      <c r="B543" s="125"/>
      <c r="C543" s="110"/>
      <c r="D543" s="110"/>
      <c r="E543" s="110"/>
      <c r="F543" s="110"/>
      <c r="G543" s="110"/>
      <c r="H543" s="110"/>
      <c r="I543" s="110"/>
      <c r="J543" s="110"/>
      <c r="K543" s="110"/>
      <c r="L543" s="110"/>
    </row>
    <row r="544" spans="2:12">
      <c r="B544" s="125"/>
      <c r="C544" s="110"/>
      <c r="D544" s="110"/>
      <c r="E544" s="110"/>
      <c r="F544" s="110"/>
      <c r="G544" s="110"/>
      <c r="H544" s="110"/>
      <c r="I544" s="110"/>
      <c r="J544" s="110"/>
      <c r="K544" s="110"/>
      <c r="L544" s="110"/>
    </row>
    <row r="545" spans="2:12">
      <c r="B545" s="125"/>
      <c r="C545" s="110"/>
      <c r="D545" s="110"/>
      <c r="E545" s="110"/>
      <c r="F545" s="110"/>
      <c r="G545" s="110"/>
      <c r="H545" s="110"/>
      <c r="I545" s="110"/>
      <c r="J545" s="110"/>
      <c r="K545" s="110"/>
      <c r="L545" s="110"/>
    </row>
    <row r="546" spans="2:12">
      <c r="B546" s="125"/>
      <c r="C546" s="110"/>
      <c r="D546" s="110"/>
      <c r="E546" s="110"/>
      <c r="F546" s="110"/>
      <c r="G546" s="110"/>
      <c r="H546" s="110"/>
      <c r="I546" s="110"/>
      <c r="J546" s="110"/>
      <c r="K546" s="110"/>
      <c r="L546" s="110"/>
    </row>
    <row r="547" spans="2:12">
      <c r="B547" s="125"/>
      <c r="C547" s="110"/>
      <c r="D547" s="110"/>
      <c r="E547" s="110"/>
      <c r="F547" s="110"/>
      <c r="G547" s="110"/>
      <c r="H547" s="110"/>
      <c r="I547" s="110"/>
      <c r="J547" s="110"/>
      <c r="K547" s="110"/>
      <c r="L547" s="110"/>
    </row>
    <row r="548" spans="2:12">
      <c r="B548" s="125"/>
      <c r="C548" s="110"/>
      <c r="D548" s="110"/>
      <c r="E548" s="110"/>
      <c r="F548" s="110"/>
      <c r="G548" s="110"/>
      <c r="H548" s="110"/>
      <c r="I548" s="110"/>
      <c r="J548" s="110"/>
      <c r="K548" s="110"/>
      <c r="L548" s="110"/>
    </row>
    <row r="549" spans="2:12">
      <c r="B549" s="125"/>
      <c r="C549" s="110"/>
      <c r="D549" s="110"/>
      <c r="E549" s="110"/>
      <c r="F549" s="110"/>
      <c r="G549" s="110"/>
      <c r="H549" s="110"/>
      <c r="I549" s="110"/>
      <c r="J549" s="110"/>
      <c r="K549" s="110"/>
      <c r="L549" s="110"/>
    </row>
    <row r="550" spans="2:12">
      <c r="B550" s="125"/>
      <c r="C550" s="110"/>
      <c r="D550" s="110"/>
      <c r="E550" s="110"/>
      <c r="F550" s="110"/>
      <c r="G550" s="110"/>
      <c r="H550" s="110"/>
      <c r="I550" s="110"/>
      <c r="J550" s="110"/>
      <c r="K550" s="110"/>
      <c r="L550" s="110"/>
    </row>
    <row r="551" spans="2:12">
      <c r="B551" s="125"/>
      <c r="C551" s="110"/>
      <c r="D551" s="110"/>
      <c r="E551" s="110"/>
      <c r="F551" s="110"/>
      <c r="G551" s="110"/>
      <c r="H551" s="110"/>
      <c r="I551" s="110"/>
      <c r="J551" s="110"/>
      <c r="K551" s="110"/>
      <c r="L551" s="110"/>
    </row>
    <row r="552" spans="2:12">
      <c r="B552" s="125"/>
      <c r="C552" s="110"/>
      <c r="D552" s="110"/>
      <c r="E552" s="110"/>
      <c r="F552" s="110"/>
      <c r="G552" s="110"/>
      <c r="H552" s="110"/>
      <c r="I552" s="110"/>
      <c r="J552" s="110"/>
      <c r="K552" s="110"/>
      <c r="L552" s="110"/>
    </row>
    <row r="553" spans="2:12">
      <c r="B553" s="125"/>
      <c r="C553" s="110"/>
      <c r="D553" s="110"/>
      <c r="E553" s="110"/>
      <c r="F553" s="110"/>
      <c r="G553" s="110"/>
      <c r="H553" s="110"/>
      <c r="I553" s="110"/>
      <c r="J553" s="110"/>
      <c r="K553" s="110"/>
      <c r="L553" s="110"/>
    </row>
    <row r="554" spans="2:12">
      <c r="B554" s="125"/>
      <c r="C554" s="110"/>
      <c r="D554" s="110"/>
      <c r="E554" s="110"/>
      <c r="F554" s="110"/>
      <c r="G554" s="110"/>
      <c r="H554" s="110"/>
      <c r="I554" s="110"/>
      <c r="J554" s="110"/>
      <c r="K554" s="110"/>
      <c r="L554" s="110"/>
    </row>
    <row r="555" spans="2:12">
      <c r="B555" s="125"/>
      <c r="C555" s="110"/>
      <c r="D555" s="110"/>
      <c r="E555" s="110"/>
      <c r="F555" s="110"/>
      <c r="G555" s="110"/>
      <c r="H555" s="110"/>
      <c r="I555" s="110"/>
      <c r="J555" s="110"/>
      <c r="K555" s="110"/>
      <c r="L555" s="110"/>
    </row>
    <row r="556" spans="2:12">
      <c r="B556" s="125"/>
      <c r="C556" s="110"/>
      <c r="D556" s="110"/>
      <c r="E556" s="110"/>
      <c r="F556" s="110"/>
      <c r="G556" s="110"/>
      <c r="H556" s="110"/>
      <c r="I556" s="110"/>
      <c r="J556" s="110"/>
      <c r="K556" s="110"/>
      <c r="L556" s="110"/>
    </row>
    <row r="557" spans="2:12">
      <c r="B557" s="125"/>
      <c r="C557" s="110"/>
      <c r="D557" s="110"/>
      <c r="E557" s="110"/>
      <c r="F557" s="110"/>
      <c r="G557" s="110"/>
      <c r="H557" s="110"/>
      <c r="I557" s="110"/>
      <c r="J557" s="110"/>
      <c r="K557" s="110"/>
      <c r="L557" s="110"/>
    </row>
    <row r="558" spans="2:12">
      <c r="B558" s="125"/>
      <c r="C558" s="110"/>
      <c r="D558" s="110"/>
      <c r="E558" s="110"/>
      <c r="F558" s="110"/>
      <c r="G558" s="110"/>
      <c r="H558" s="110"/>
      <c r="I558" s="110"/>
      <c r="J558" s="110"/>
      <c r="K558" s="110"/>
      <c r="L558" s="110"/>
    </row>
    <row r="559" spans="2:12">
      <c r="B559" s="125"/>
      <c r="C559" s="110"/>
      <c r="D559" s="110"/>
      <c r="E559" s="110"/>
      <c r="F559" s="110"/>
      <c r="G559" s="110"/>
      <c r="H559" s="110"/>
      <c r="I559" s="110"/>
      <c r="J559" s="110"/>
      <c r="K559" s="110"/>
      <c r="L559" s="110"/>
    </row>
    <row r="560" spans="2:12">
      <c r="B560" s="125"/>
      <c r="C560" s="110"/>
      <c r="D560" s="110"/>
      <c r="E560" s="110"/>
      <c r="F560" s="110"/>
      <c r="G560" s="110"/>
      <c r="H560" s="110"/>
      <c r="I560" s="110"/>
      <c r="J560" s="110"/>
      <c r="K560" s="110"/>
      <c r="L560" s="110"/>
    </row>
    <row r="561" spans="2:12">
      <c r="B561" s="125"/>
      <c r="C561" s="110"/>
      <c r="D561" s="110"/>
      <c r="E561" s="110"/>
      <c r="F561" s="110"/>
      <c r="G561" s="110"/>
      <c r="H561" s="110"/>
      <c r="I561" s="110"/>
      <c r="J561" s="110"/>
      <c r="K561" s="110"/>
      <c r="L561" s="110"/>
    </row>
    <row r="562" spans="2:12">
      <c r="B562" s="125"/>
      <c r="C562" s="110"/>
      <c r="D562" s="110"/>
      <c r="E562" s="110"/>
      <c r="F562" s="110"/>
      <c r="G562" s="110"/>
      <c r="H562" s="110"/>
      <c r="I562" s="110"/>
      <c r="J562" s="110"/>
      <c r="K562" s="110"/>
      <c r="L562" s="110"/>
    </row>
    <row r="563" spans="2:12">
      <c r="B563" s="125"/>
      <c r="C563" s="110"/>
      <c r="D563" s="110"/>
      <c r="E563" s="110"/>
      <c r="F563" s="110"/>
      <c r="G563" s="110"/>
      <c r="H563" s="110"/>
      <c r="I563" s="110"/>
      <c r="J563" s="110"/>
      <c r="K563" s="110"/>
      <c r="L563" s="110"/>
    </row>
    <row r="564" spans="2:12">
      <c r="B564" s="125"/>
      <c r="C564" s="110"/>
      <c r="D564" s="110"/>
      <c r="E564" s="110"/>
      <c r="F564" s="110"/>
      <c r="G564" s="110"/>
      <c r="H564" s="110"/>
      <c r="I564" s="110"/>
      <c r="J564" s="110"/>
      <c r="K564" s="110"/>
      <c r="L564" s="110"/>
    </row>
    <row r="565" spans="2:12">
      <c r="B565" s="125"/>
      <c r="C565" s="110"/>
      <c r="D565" s="110"/>
      <c r="E565" s="110"/>
      <c r="F565" s="110"/>
      <c r="G565" s="110"/>
      <c r="H565" s="110"/>
      <c r="I565" s="110"/>
      <c r="J565" s="110"/>
      <c r="K565" s="110"/>
      <c r="L565" s="110"/>
    </row>
    <row r="566" spans="2:12">
      <c r="B566" s="125"/>
      <c r="C566" s="110"/>
      <c r="D566" s="110"/>
      <c r="E566" s="110"/>
      <c r="F566" s="110"/>
      <c r="G566" s="110"/>
      <c r="H566" s="110"/>
      <c r="I566" s="110"/>
      <c r="J566" s="110"/>
      <c r="K566" s="110"/>
      <c r="L566" s="110"/>
    </row>
    <row r="567" spans="2:12">
      <c r="B567" s="125"/>
      <c r="C567" s="110"/>
      <c r="D567" s="110"/>
      <c r="E567" s="110"/>
      <c r="F567" s="110"/>
      <c r="G567" s="110"/>
      <c r="H567" s="110"/>
      <c r="I567" s="110"/>
      <c r="J567" s="110"/>
      <c r="K567" s="110"/>
      <c r="L567" s="110"/>
    </row>
    <row r="568" spans="2:12">
      <c r="B568" s="125"/>
      <c r="C568" s="110"/>
      <c r="D568" s="110"/>
      <c r="E568" s="110"/>
      <c r="F568" s="110"/>
      <c r="G568" s="110"/>
      <c r="H568" s="110"/>
      <c r="I568" s="110"/>
      <c r="J568" s="110"/>
      <c r="K568" s="110"/>
      <c r="L568" s="110"/>
    </row>
    <row r="569" spans="2:12">
      <c r="B569" s="125"/>
      <c r="C569" s="110"/>
      <c r="D569" s="110"/>
      <c r="E569" s="110"/>
      <c r="F569" s="110"/>
      <c r="G569" s="110"/>
      <c r="H569" s="110"/>
      <c r="I569" s="110"/>
      <c r="J569" s="110"/>
      <c r="K569" s="110"/>
      <c r="L569" s="110"/>
    </row>
    <row r="570" spans="2:12">
      <c r="B570" s="125"/>
      <c r="C570" s="110"/>
      <c r="D570" s="110"/>
      <c r="E570" s="110"/>
      <c r="F570" s="110"/>
      <c r="G570" s="110"/>
      <c r="H570" s="110"/>
      <c r="I570" s="110"/>
      <c r="J570" s="110"/>
      <c r="K570" s="110"/>
      <c r="L570" s="110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7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141</v>
      </c>
      <c r="C1" s="67" t="s" vm="1">
        <v>222</v>
      </c>
    </row>
    <row r="2" spans="2:12">
      <c r="B2" s="46" t="s">
        <v>140</v>
      </c>
      <c r="C2" s="67" t="s">
        <v>223</v>
      </c>
    </row>
    <row r="3" spans="2:12">
      <c r="B3" s="46" t="s">
        <v>142</v>
      </c>
      <c r="C3" s="67" t="s">
        <v>224</v>
      </c>
    </row>
    <row r="4" spans="2:12">
      <c r="B4" s="46" t="s">
        <v>143</v>
      </c>
      <c r="C4" s="67">
        <v>9455</v>
      </c>
    </row>
    <row r="6" spans="2:12" ht="26.25" customHeight="1">
      <c r="B6" s="136" t="s">
        <v>170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12" ht="26.25" customHeight="1">
      <c r="B7" s="136" t="s">
        <v>95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</row>
    <row r="8" spans="2:12" s="3" customFormat="1" ht="78.75">
      <c r="B8" s="21" t="s">
        <v>111</v>
      </c>
      <c r="C8" s="29" t="s">
        <v>44</v>
      </c>
      <c r="D8" s="29" t="s">
        <v>65</v>
      </c>
      <c r="E8" s="29" t="s">
        <v>98</v>
      </c>
      <c r="F8" s="29" t="s">
        <v>99</v>
      </c>
      <c r="G8" s="29" t="s">
        <v>197</v>
      </c>
      <c r="H8" s="29" t="s">
        <v>196</v>
      </c>
      <c r="I8" s="29" t="s">
        <v>106</v>
      </c>
      <c r="J8" s="29" t="s">
        <v>58</v>
      </c>
      <c r="K8" s="29" t="s">
        <v>144</v>
      </c>
      <c r="L8" s="30" t="s">
        <v>146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204</v>
      </c>
      <c r="H9" s="15"/>
      <c r="I9" s="15" t="s">
        <v>200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2:12" ht="19.5" customHeight="1">
      <c r="B12" s="126" t="s">
        <v>213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26" t="s">
        <v>107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26" t="s">
        <v>195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126" t="s">
        <v>203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25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</row>
    <row r="112" spans="2:12">
      <c r="B112" s="125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</row>
    <row r="113" spans="2:12">
      <c r="B113" s="125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</row>
    <row r="114" spans="2:12">
      <c r="B114" s="125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</row>
    <row r="115" spans="2:12">
      <c r="B115" s="125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</row>
    <row r="116" spans="2:12">
      <c r="B116" s="125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</row>
    <row r="117" spans="2:12">
      <c r="B117" s="125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</row>
    <row r="118" spans="2:12">
      <c r="B118" s="125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</row>
    <row r="119" spans="2:12">
      <c r="B119" s="125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</row>
    <row r="120" spans="2:12">
      <c r="B120" s="125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</row>
    <row r="121" spans="2:12">
      <c r="B121" s="125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</row>
    <row r="122" spans="2:12">
      <c r="B122" s="125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</row>
    <row r="123" spans="2:12">
      <c r="B123" s="125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</row>
    <row r="124" spans="2:12">
      <c r="B124" s="125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</row>
    <row r="125" spans="2:12">
      <c r="B125" s="125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</row>
    <row r="126" spans="2:12">
      <c r="B126" s="125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</row>
    <row r="127" spans="2:12">
      <c r="B127" s="125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</row>
    <row r="128" spans="2:12">
      <c r="B128" s="125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</row>
    <row r="129" spans="2:12">
      <c r="B129" s="125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</row>
    <row r="130" spans="2:12">
      <c r="B130" s="125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</row>
    <row r="131" spans="2:12">
      <c r="B131" s="125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</row>
    <row r="132" spans="2:12">
      <c r="B132" s="125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</row>
    <row r="133" spans="2:12">
      <c r="B133" s="125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</row>
    <row r="134" spans="2:12">
      <c r="B134" s="125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</row>
    <row r="135" spans="2:12">
      <c r="B135" s="125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</row>
    <row r="136" spans="2:12">
      <c r="B136" s="125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</row>
    <row r="137" spans="2:12">
      <c r="B137" s="125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</row>
    <row r="138" spans="2:12">
      <c r="B138" s="125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</row>
    <row r="139" spans="2:12">
      <c r="B139" s="125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</row>
    <row r="140" spans="2:12">
      <c r="B140" s="125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</row>
    <row r="141" spans="2:12">
      <c r="B141" s="125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</row>
    <row r="142" spans="2:12">
      <c r="B142" s="125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</row>
    <row r="143" spans="2:12">
      <c r="B143" s="125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</row>
    <row r="144" spans="2:12">
      <c r="B144" s="125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</row>
    <row r="145" spans="2:12">
      <c r="B145" s="125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</row>
    <row r="146" spans="2:12">
      <c r="B146" s="125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</row>
    <row r="147" spans="2:12">
      <c r="B147" s="125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</row>
    <row r="148" spans="2:12">
      <c r="B148" s="125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</row>
    <row r="149" spans="2:12">
      <c r="B149" s="125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</row>
    <row r="150" spans="2:12">
      <c r="B150" s="125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</row>
    <row r="151" spans="2:12">
      <c r="B151" s="125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</row>
    <row r="152" spans="2:12">
      <c r="B152" s="125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</row>
    <row r="153" spans="2:12">
      <c r="B153" s="125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</row>
    <row r="154" spans="2:12">
      <c r="B154" s="125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</row>
    <row r="155" spans="2:12">
      <c r="B155" s="125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</row>
    <row r="156" spans="2:12">
      <c r="B156" s="125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</row>
    <row r="157" spans="2:12">
      <c r="B157" s="125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</row>
    <row r="158" spans="2:12">
      <c r="B158" s="125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</row>
    <row r="159" spans="2:12">
      <c r="B159" s="125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</row>
    <row r="160" spans="2:12">
      <c r="B160" s="125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</row>
    <row r="161" spans="2:12">
      <c r="B161" s="125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</row>
    <row r="162" spans="2:12">
      <c r="B162" s="125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</row>
    <row r="163" spans="2:12">
      <c r="B163" s="125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</row>
    <row r="164" spans="2:12">
      <c r="B164" s="125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</row>
    <row r="165" spans="2:12">
      <c r="B165" s="125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</row>
    <row r="166" spans="2:12">
      <c r="B166" s="125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</row>
    <row r="167" spans="2:12">
      <c r="B167" s="125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</row>
    <row r="168" spans="2:12">
      <c r="B168" s="125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</row>
    <row r="169" spans="2:12">
      <c r="B169" s="125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</row>
    <row r="170" spans="2:12">
      <c r="B170" s="125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</row>
    <row r="171" spans="2:12">
      <c r="B171" s="125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</row>
    <row r="172" spans="2:12">
      <c r="B172" s="125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</row>
    <row r="173" spans="2:12">
      <c r="B173" s="125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</row>
    <row r="174" spans="2:12">
      <c r="B174" s="125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</row>
    <row r="175" spans="2:12">
      <c r="B175" s="125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</row>
    <row r="176" spans="2:12">
      <c r="B176" s="125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</row>
    <row r="177" spans="2:12">
      <c r="B177" s="125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</row>
    <row r="178" spans="2:12">
      <c r="B178" s="125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</row>
    <row r="179" spans="2:12">
      <c r="B179" s="125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</row>
    <row r="180" spans="2:12">
      <c r="B180" s="125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</row>
    <row r="181" spans="2:12">
      <c r="B181" s="125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</row>
    <row r="182" spans="2:12">
      <c r="B182" s="125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</row>
    <row r="183" spans="2:12">
      <c r="B183" s="125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</row>
    <row r="184" spans="2:12">
      <c r="B184" s="125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</row>
    <row r="185" spans="2:12">
      <c r="B185" s="125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</row>
    <row r="186" spans="2:12">
      <c r="B186" s="125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</row>
    <row r="187" spans="2:12">
      <c r="B187" s="125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</row>
    <row r="188" spans="2:12">
      <c r="B188" s="125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</row>
    <row r="189" spans="2:12">
      <c r="B189" s="125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</row>
    <row r="190" spans="2:12">
      <c r="B190" s="125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</row>
    <row r="191" spans="2:12">
      <c r="B191" s="125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</row>
    <row r="192" spans="2:12">
      <c r="B192" s="125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</row>
    <row r="193" spans="2:12">
      <c r="B193" s="125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</row>
    <row r="194" spans="2:12">
      <c r="B194" s="125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</row>
    <row r="195" spans="2:12">
      <c r="B195" s="125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</row>
    <row r="196" spans="2:12">
      <c r="B196" s="125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</row>
    <row r="197" spans="2:12">
      <c r="B197" s="125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</row>
    <row r="198" spans="2:12">
      <c r="B198" s="125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</row>
    <row r="199" spans="2:12">
      <c r="B199" s="125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</row>
    <row r="200" spans="2:12">
      <c r="B200" s="125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</row>
    <row r="201" spans="2:12">
      <c r="B201" s="125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</row>
    <row r="202" spans="2:12">
      <c r="B202" s="125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</row>
    <row r="203" spans="2:12">
      <c r="B203" s="125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</row>
    <row r="204" spans="2:12">
      <c r="B204" s="125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</row>
    <row r="205" spans="2:12">
      <c r="B205" s="125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</row>
    <row r="206" spans="2:12">
      <c r="B206" s="125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</row>
    <row r="207" spans="2:12">
      <c r="B207" s="125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</row>
    <row r="208" spans="2:12">
      <c r="B208" s="125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</row>
    <row r="209" spans="2:12">
      <c r="B209" s="125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</row>
    <row r="210" spans="2:12">
      <c r="B210" s="125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</row>
    <row r="211" spans="2:12">
      <c r="B211" s="125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</row>
    <row r="212" spans="2:12">
      <c r="B212" s="125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</row>
    <row r="213" spans="2:12">
      <c r="B213" s="125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</row>
    <row r="214" spans="2:12">
      <c r="B214" s="125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</row>
    <row r="215" spans="2:12">
      <c r="B215" s="125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</row>
    <row r="216" spans="2:12">
      <c r="B216" s="125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</row>
    <row r="217" spans="2:12">
      <c r="B217" s="125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</row>
    <row r="218" spans="2:12">
      <c r="B218" s="125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</row>
    <row r="219" spans="2:12">
      <c r="B219" s="125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</row>
    <row r="220" spans="2:12">
      <c r="B220" s="125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</row>
    <row r="221" spans="2:12">
      <c r="B221" s="125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</row>
    <row r="222" spans="2:12">
      <c r="B222" s="125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</row>
    <row r="223" spans="2:12">
      <c r="B223" s="125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</row>
    <row r="224" spans="2:12">
      <c r="B224" s="125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</row>
    <row r="225" spans="2:12">
      <c r="B225" s="125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</row>
    <row r="226" spans="2:12">
      <c r="B226" s="125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</row>
    <row r="227" spans="2:12">
      <c r="B227" s="125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</row>
    <row r="228" spans="2:12">
      <c r="B228" s="125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</row>
    <row r="229" spans="2:12">
      <c r="B229" s="125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</row>
    <row r="230" spans="2:12">
      <c r="B230" s="125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</row>
    <row r="231" spans="2:12">
      <c r="B231" s="125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</row>
    <row r="232" spans="2:12">
      <c r="B232" s="125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</row>
    <row r="233" spans="2:12">
      <c r="B233" s="125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</row>
    <row r="234" spans="2:12">
      <c r="B234" s="125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</row>
    <row r="235" spans="2:12">
      <c r="B235" s="125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</row>
    <row r="236" spans="2:12">
      <c r="B236" s="125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</row>
    <row r="237" spans="2:12">
      <c r="B237" s="125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</row>
    <row r="238" spans="2:12">
      <c r="B238" s="125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</row>
    <row r="239" spans="2:12">
      <c r="B239" s="125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</row>
    <row r="240" spans="2:12">
      <c r="B240" s="125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</row>
    <row r="241" spans="2:12">
      <c r="B241" s="125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</row>
    <row r="242" spans="2:12">
      <c r="B242" s="125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</row>
    <row r="243" spans="2:12">
      <c r="B243" s="125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</row>
    <row r="244" spans="2:12">
      <c r="B244" s="125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</row>
    <row r="245" spans="2:12">
      <c r="B245" s="125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</row>
    <row r="246" spans="2:12">
      <c r="B246" s="125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</row>
    <row r="247" spans="2:12">
      <c r="B247" s="125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</row>
    <row r="248" spans="2:12">
      <c r="B248" s="125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</row>
    <row r="249" spans="2:12">
      <c r="B249" s="125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</row>
    <row r="250" spans="2:12">
      <c r="B250" s="125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</row>
    <row r="251" spans="2:12">
      <c r="B251" s="125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</row>
    <row r="252" spans="2:12">
      <c r="B252" s="125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</row>
    <row r="253" spans="2:12">
      <c r="B253" s="125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</row>
    <row r="254" spans="2:12">
      <c r="B254" s="125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</row>
    <row r="255" spans="2:12">
      <c r="B255" s="125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</row>
    <row r="256" spans="2:12">
      <c r="B256" s="125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</row>
    <row r="257" spans="2:12">
      <c r="B257" s="125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</row>
    <row r="258" spans="2:12">
      <c r="B258" s="125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</row>
    <row r="259" spans="2:12">
      <c r="B259" s="125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</row>
    <row r="260" spans="2:12">
      <c r="B260" s="125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</row>
    <row r="261" spans="2:12">
      <c r="B261" s="125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</row>
    <row r="262" spans="2:12">
      <c r="B262" s="125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</row>
    <row r="263" spans="2:12">
      <c r="B263" s="125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</row>
    <row r="264" spans="2:12">
      <c r="B264" s="125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</row>
    <row r="265" spans="2:12">
      <c r="B265" s="125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</row>
    <row r="266" spans="2:12">
      <c r="B266" s="125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</row>
    <row r="267" spans="2:12">
      <c r="B267" s="125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</row>
    <row r="268" spans="2:12">
      <c r="B268" s="125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</row>
    <row r="269" spans="2:12">
      <c r="B269" s="125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</row>
    <row r="270" spans="2:12">
      <c r="B270" s="125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</row>
    <row r="271" spans="2:12">
      <c r="B271" s="125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</row>
    <row r="272" spans="2:12">
      <c r="B272" s="125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</row>
    <row r="273" spans="2:12">
      <c r="B273" s="125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</row>
    <row r="274" spans="2:12">
      <c r="B274" s="125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</row>
    <row r="275" spans="2:12">
      <c r="B275" s="125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</row>
    <row r="276" spans="2:12">
      <c r="B276" s="125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</row>
    <row r="277" spans="2:12">
      <c r="B277" s="125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</row>
    <row r="278" spans="2:12">
      <c r="B278" s="125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</row>
    <row r="279" spans="2:12">
      <c r="B279" s="125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</row>
    <row r="280" spans="2:12">
      <c r="B280" s="125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</row>
    <row r="281" spans="2:12">
      <c r="B281" s="125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</row>
    <row r="282" spans="2:12">
      <c r="B282" s="125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</row>
    <row r="283" spans="2:12">
      <c r="B283" s="125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</row>
    <row r="284" spans="2:12">
      <c r="B284" s="125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</row>
    <row r="285" spans="2:12">
      <c r="B285" s="125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</row>
    <row r="286" spans="2:12">
      <c r="B286" s="125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</row>
    <row r="287" spans="2:12">
      <c r="B287" s="125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</row>
    <row r="288" spans="2:12">
      <c r="B288" s="125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</row>
    <row r="289" spans="2:12">
      <c r="B289" s="125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</row>
    <row r="290" spans="2:12">
      <c r="B290" s="125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</row>
    <row r="291" spans="2:12">
      <c r="B291" s="125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</row>
    <row r="292" spans="2:12">
      <c r="B292" s="125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</row>
    <row r="293" spans="2:12">
      <c r="B293" s="125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</row>
    <row r="294" spans="2:12">
      <c r="B294" s="125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</row>
    <row r="295" spans="2:12">
      <c r="B295" s="125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</row>
    <row r="296" spans="2:12">
      <c r="B296" s="125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</row>
    <row r="297" spans="2:12">
      <c r="B297" s="125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</row>
    <row r="298" spans="2:12">
      <c r="B298" s="125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</row>
    <row r="299" spans="2:12">
      <c r="B299" s="125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</row>
    <row r="300" spans="2:12">
      <c r="B300" s="125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</row>
    <row r="301" spans="2:12">
      <c r="B301" s="125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</row>
    <row r="302" spans="2:12">
      <c r="B302" s="125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</row>
    <row r="303" spans="2:12">
      <c r="B303" s="125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</row>
    <row r="304" spans="2:12">
      <c r="B304" s="125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</row>
    <row r="305" spans="2:12">
      <c r="B305" s="125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</row>
    <row r="306" spans="2:12">
      <c r="B306" s="125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</row>
    <row r="307" spans="2:12">
      <c r="B307" s="125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</row>
    <row r="308" spans="2:12">
      <c r="B308" s="125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</row>
    <row r="309" spans="2:12">
      <c r="B309" s="125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</row>
    <row r="310" spans="2:12">
      <c r="B310" s="125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</row>
    <row r="311" spans="2:12">
      <c r="B311" s="125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</row>
    <row r="312" spans="2:12">
      <c r="B312" s="125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</row>
    <row r="313" spans="2:12">
      <c r="B313" s="125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</row>
    <row r="314" spans="2:12">
      <c r="B314" s="125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</row>
    <row r="315" spans="2:12">
      <c r="B315" s="125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</row>
    <row r="316" spans="2:12">
      <c r="B316" s="125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</row>
    <row r="317" spans="2:12">
      <c r="B317" s="125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</row>
    <row r="318" spans="2:12">
      <c r="B318" s="125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</row>
    <row r="319" spans="2:12">
      <c r="B319" s="125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</row>
    <row r="320" spans="2:12">
      <c r="B320" s="125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</row>
    <row r="321" spans="2:12">
      <c r="B321" s="125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</row>
    <row r="322" spans="2:12">
      <c r="B322" s="125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</row>
    <row r="323" spans="2:12">
      <c r="B323" s="125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</row>
    <row r="324" spans="2:12">
      <c r="B324" s="125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</row>
    <row r="325" spans="2:12">
      <c r="B325" s="125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</row>
    <row r="326" spans="2:12">
      <c r="B326" s="125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</row>
    <row r="327" spans="2:12">
      <c r="B327" s="125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</row>
    <row r="328" spans="2:12">
      <c r="B328" s="125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</row>
    <row r="329" spans="2:12">
      <c r="B329" s="125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</row>
    <row r="330" spans="2:12">
      <c r="B330" s="125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</row>
    <row r="331" spans="2:12">
      <c r="B331" s="125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</row>
    <row r="332" spans="2:12">
      <c r="B332" s="125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</row>
    <row r="333" spans="2:12">
      <c r="B333" s="125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</row>
    <row r="334" spans="2:12">
      <c r="B334" s="125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</row>
    <row r="335" spans="2:12">
      <c r="B335" s="125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</row>
    <row r="336" spans="2:12">
      <c r="B336" s="125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</row>
    <row r="337" spans="2:12">
      <c r="B337" s="125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</row>
    <row r="338" spans="2:12">
      <c r="B338" s="125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</row>
    <row r="339" spans="2:12">
      <c r="B339" s="125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</row>
    <row r="340" spans="2:12">
      <c r="B340" s="125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</row>
    <row r="341" spans="2:12">
      <c r="B341" s="125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</row>
    <row r="342" spans="2:12">
      <c r="B342" s="125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</row>
    <row r="343" spans="2:12">
      <c r="B343" s="125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</row>
    <row r="344" spans="2:12">
      <c r="B344" s="125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</row>
    <row r="345" spans="2:12">
      <c r="B345" s="125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</row>
    <row r="346" spans="2:12">
      <c r="B346" s="125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</row>
    <row r="347" spans="2:12">
      <c r="B347" s="125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</row>
    <row r="348" spans="2:12">
      <c r="B348" s="125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</row>
    <row r="349" spans="2:12">
      <c r="B349" s="125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</row>
    <row r="350" spans="2:12">
      <c r="B350" s="125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</row>
    <row r="351" spans="2:12">
      <c r="B351" s="125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</row>
    <row r="352" spans="2:12">
      <c r="B352" s="125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</row>
    <row r="353" spans="2:12">
      <c r="B353" s="125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</row>
    <row r="354" spans="2:12">
      <c r="B354" s="125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</row>
    <row r="355" spans="2:12">
      <c r="B355" s="125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</row>
    <row r="356" spans="2:12">
      <c r="B356" s="125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</row>
    <row r="357" spans="2:12">
      <c r="B357" s="125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</row>
    <row r="358" spans="2:12">
      <c r="B358" s="125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</row>
    <row r="359" spans="2:12">
      <c r="B359" s="125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</row>
    <row r="360" spans="2:12">
      <c r="B360" s="125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</row>
    <row r="361" spans="2:12">
      <c r="B361" s="125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</row>
    <row r="362" spans="2:12">
      <c r="B362" s="125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</row>
    <row r="363" spans="2:12">
      <c r="B363" s="125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</row>
    <row r="364" spans="2:12">
      <c r="B364" s="125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</row>
    <row r="365" spans="2:12">
      <c r="B365" s="125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</row>
    <row r="366" spans="2:12">
      <c r="B366" s="125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</row>
    <row r="367" spans="2:12">
      <c r="B367" s="125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</row>
    <row r="368" spans="2:12">
      <c r="B368" s="125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</row>
    <row r="369" spans="2:12">
      <c r="B369" s="125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</row>
    <row r="370" spans="2:12">
      <c r="B370" s="125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</row>
    <row r="371" spans="2:12">
      <c r="B371" s="125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</row>
    <row r="372" spans="2:12">
      <c r="B372" s="125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</row>
    <row r="373" spans="2:12">
      <c r="B373" s="125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</row>
    <row r="374" spans="2:12">
      <c r="B374" s="125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</row>
    <row r="375" spans="2:12">
      <c r="B375" s="125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</row>
    <row r="376" spans="2:12">
      <c r="B376" s="125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</row>
    <row r="377" spans="2:12">
      <c r="B377" s="125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</row>
    <row r="378" spans="2:12">
      <c r="B378" s="125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</row>
    <row r="379" spans="2:12">
      <c r="B379" s="125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</row>
    <row r="380" spans="2:12">
      <c r="B380" s="125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</row>
    <row r="381" spans="2:12">
      <c r="B381" s="125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</row>
    <row r="382" spans="2:12">
      <c r="B382" s="125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</row>
    <row r="383" spans="2:12">
      <c r="B383" s="125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</row>
    <row r="384" spans="2:12">
      <c r="B384" s="125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</row>
    <row r="385" spans="2:12">
      <c r="B385" s="125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</row>
    <row r="386" spans="2:12">
      <c r="B386" s="125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</row>
    <row r="387" spans="2:12">
      <c r="B387" s="125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</row>
    <row r="388" spans="2:12">
      <c r="B388" s="125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</row>
    <row r="389" spans="2:12">
      <c r="B389" s="125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</row>
    <row r="390" spans="2:12">
      <c r="B390" s="125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</row>
    <row r="391" spans="2:12">
      <c r="B391" s="125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</row>
    <row r="392" spans="2:12">
      <c r="B392" s="125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</row>
    <row r="393" spans="2:12">
      <c r="B393" s="125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</row>
    <row r="394" spans="2:12">
      <c r="B394" s="125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</row>
    <row r="395" spans="2:12">
      <c r="B395" s="125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</row>
    <row r="396" spans="2:12">
      <c r="B396" s="125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</row>
    <row r="397" spans="2:12">
      <c r="B397" s="125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</row>
    <row r="398" spans="2:12">
      <c r="B398" s="125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</row>
    <row r="399" spans="2:12">
      <c r="B399" s="125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</row>
    <row r="400" spans="2:12">
      <c r="B400" s="125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</row>
    <row r="401" spans="2:12">
      <c r="B401" s="125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</row>
    <row r="402" spans="2:12">
      <c r="B402" s="125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</row>
    <row r="403" spans="2:12">
      <c r="B403" s="125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</row>
    <row r="404" spans="2:12">
      <c r="B404" s="125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</row>
    <row r="405" spans="2:12">
      <c r="B405" s="125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</row>
    <row r="406" spans="2:12">
      <c r="B406" s="125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</row>
    <row r="407" spans="2:12">
      <c r="B407" s="125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</row>
    <row r="408" spans="2:12">
      <c r="B408" s="125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</row>
    <row r="409" spans="2:12">
      <c r="B409" s="125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</row>
    <row r="410" spans="2:12">
      <c r="B410" s="125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</row>
    <row r="411" spans="2:12">
      <c r="B411" s="125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</row>
    <row r="412" spans="2:12">
      <c r="B412" s="125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</row>
    <row r="413" spans="2:12">
      <c r="B413" s="125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</row>
    <row r="414" spans="2:12">
      <c r="B414" s="125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</row>
    <row r="415" spans="2:12">
      <c r="B415" s="125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</row>
    <row r="416" spans="2:12">
      <c r="B416" s="125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</row>
    <row r="417" spans="2:12">
      <c r="B417" s="125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</row>
    <row r="418" spans="2:12">
      <c r="B418" s="125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</row>
    <row r="419" spans="2:12">
      <c r="B419" s="125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</row>
    <row r="420" spans="2:12">
      <c r="B420" s="125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</row>
    <row r="421" spans="2:12">
      <c r="B421" s="125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</row>
    <row r="422" spans="2:12">
      <c r="B422" s="125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</row>
    <row r="423" spans="2:12">
      <c r="B423" s="125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</row>
    <row r="424" spans="2:12">
      <c r="B424" s="125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</row>
    <row r="425" spans="2:12">
      <c r="B425" s="125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</row>
    <row r="426" spans="2:12">
      <c r="B426" s="125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</row>
    <row r="427" spans="2:12">
      <c r="B427" s="125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</row>
    <row r="428" spans="2:12">
      <c r="B428" s="125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</row>
    <row r="429" spans="2:12">
      <c r="B429" s="125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</row>
    <row r="430" spans="2:12">
      <c r="B430" s="125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</row>
    <row r="431" spans="2:12">
      <c r="B431" s="125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</row>
    <row r="432" spans="2:12">
      <c r="B432" s="125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</row>
    <row r="433" spans="2:12">
      <c r="B433" s="125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</row>
    <row r="434" spans="2:12">
      <c r="B434" s="125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</row>
    <row r="435" spans="2:12">
      <c r="B435" s="125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</row>
    <row r="436" spans="2:12">
      <c r="B436" s="125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</row>
    <row r="437" spans="2:12">
      <c r="B437" s="125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</row>
    <row r="438" spans="2:12">
      <c r="B438" s="125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</row>
    <row r="439" spans="2:12">
      <c r="B439" s="125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</row>
    <row r="440" spans="2:12">
      <c r="B440" s="125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</row>
    <row r="441" spans="2:12">
      <c r="B441" s="125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</row>
    <row r="442" spans="2:12">
      <c r="B442" s="125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</row>
    <row r="443" spans="2:12">
      <c r="B443" s="125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</row>
    <row r="444" spans="2:12">
      <c r="B444" s="125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</row>
    <row r="445" spans="2:12">
      <c r="B445" s="125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</row>
    <row r="446" spans="2:12">
      <c r="B446" s="125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</row>
    <row r="447" spans="2:12">
      <c r="B447" s="125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</row>
    <row r="448" spans="2:12">
      <c r="B448" s="125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</row>
    <row r="449" spans="2:12">
      <c r="B449" s="125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</row>
    <row r="450" spans="2:12">
      <c r="B450" s="125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</row>
    <row r="451" spans="2:12">
      <c r="B451" s="125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</row>
    <row r="452" spans="2:12">
      <c r="B452" s="125"/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</row>
    <row r="453" spans="2:12">
      <c r="B453" s="125"/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</row>
    <row r="454" spans="2:12">
      <c r="B454" s="125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</row>
    <row r="455" spans="2:12">
      <c r="B455" s="125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</row>
    <row r="456" spans="2:12">
      <c r="B456" s="125"/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</row>
    <row r="457" spans="2:12">
      <c r="B457" s="125"/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</row>
    <row r="458" spans="2:12">
      <c r="B458" s="125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</row>
    <row r="459" spans="2:12">
      <c r="B459" s="125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</row>
    <row r="460" spans="2:12">
      <c r="B460" s="125"/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</row>
    <row r="461" spans="2:12">
      <c r="B461" s="125"/>
      <c r="C461" s="110"/>
      <c r="D461" s="110"/>
      <c r="E461" s="110"/>
      <c r="F461" s="110"/>
      <c r="G461" s="110"/>
      <c r="H461" s="110"/>
      <c r="I461" s="110"/>
      <c r="J461" s="110"/>
      <c r="K461" s="110"/>
      <c r="L461" s="110"/>
    </row>
    <row r="462" spans="2:12">
      <c r="B462" s="125"/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</row>
    <row r="463" spans="2:12">
      <c r="B463" s="125"/>
      <c r="C463" s="110"/>
      <c r="D463" s="110"/>
      <c r="E463" s="110"/>
      <c r="F463" s="110"/>
      <c r="G463" s="110"/>
      <c r="H463" s="110"/>
      <c r="I463" s="110"/>
      <c r="J463" s="110"/>
      <c r="K463" s="110"/>
      <c r="L463" s="110"/>
    </row>
    <row r="464" spans="2:12">
      <c r="B464" s="125"/>
      <c r="C464" s="110"/>
      <c r="D464" s="110"/>
      <c r="E464" s="110"/>
      <c r="F464" s="110"/>
      <c r="G464" s="110"/>
      <c r="H464" s="110"/>
      <c r="I464" s="110"/>
      <c r="J464" s="110"/>
      <c r="K464" s="110"/>
      <c r="L464" s="110"/>
    </row>
    <row r="465" spans="2:12">
      <c r="B465" s="125"/>
      <c r="C465" s="110"/>
      <c r="D465" s="110"/>
      <c r="E465" s="110"/>
      <c r="F465" s="110"/>
      <c r="G465" s="110"/>
      <c r="H465" s="110"/>
      <c r="I465" s="110"/>
      <c r="J465" s="110"/>
      <c r="K465" s="110"/>
      <c r="L465" s="110"/>
    </row>
    <row r="466" spans="2:12">
      <c r="B466" s="125"/>
      <c r="C466" s="110"/>
      <c r="D466" s="110"/>
      <c r="E466" s="110"/>
      <c r="F466" s="110"/>
      <c r="G466" s="110"/>
      <c r="H466" s="110"/>
      <c r="I466" s="110"/>
      <c r="J466" s="110"/>
      <c r="K466" s="110"/>
      <c r="L466" s="110"/>
    </row>
    <row r="467" spans="2:12">
      <c r="B467" s="125"/>
      <c r="C467" s="110"/>
      <c r="D467" s="110"/>
      <c r="E467" s="110"/>
      <c r="F467" s="110"/>
      <c r="G467" s="110"/>
      <c r="H467" s="110"/>
      <c r="I467" s="110"/>
      <c r="J467" s="110"/>
      <c r="K467" s="110"/>
      <c r="L467" s="110"/>
    </row>
    <row r="468" spans="2:12">
      <c r="B468" s="125"/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</row>
    <row r="469" spans="2:12">
      <c r="B469" s="125"/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</row>
    <row r="470" spans="2:12">
      <c r="B470" s="125"/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</row>
    <row r="471" spans="2:12">
      <c r="B471" s="125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</row>
    <row r="472" spans="2:12">
      <c r="B472" s="125"/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</row>
    <row r="473" spans="2:12">
      <c r="B473" s="125"/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</row>
    <row r="474" spans="2:12">
      <c r="B474" s="125"/>
      <c r="C474" s="125"/>
      <c r="D474" s="125"/>
      <c r="E474" s="110"/>
      <c r="F474" s="110"/>
      <c r="G474" s="110"/>
      <c r="H474" s="110"/>
      <c r="I474" s="110"/>
      <c r="J474" s="110"/>
      <c r="K474" s="110"/>
      <c r="L474" s="110"/>
    </row>
    <row r="475" spans="2:12">
      <c r="B475" s="125"/>
      <c r="C475" s="125"/>
      <c r="D475" s="125"/>
      <c r="E475" s="110"/>
      <c r="F475" s="110"/>
      <c r="G475" s="110"/>
      <c r="H475" s="110"/>
      <c r="I475" s="110"/>
      <c r="J475" s="110"/>
      <c r="K475" s="110"/>
      <c r="L475" s="110"/>
    </row>
    <row r="476" spans="2:12">
      <c r="B476" s="125"/>
      <c r="C476" s="125"/>
      <c r="D476" s="125"/>
      <c r="E476" s="110"/>
      <c r="F476" s="110"/>
      <c r="G476" s="110"/>
      <c r="H476" s="110"/>
      <c r="I476" s="110"/>
      <c r="J476" s="110"/>
      <c r="K476" s="110"/>
      <c r="L476" s="110"/>
    </row>
    <row r="477" spans="2:12">
      <c r="B477" s="125"/>
      <c r="C477" s="125"/>
      <c r="D477" s="125"/>
      <c r="E477" s="110"/>
      <c r="F477" s="110"/>
      <c r="G477" s="110"/>
      <c r="H477" s="110"/>
      <c r="I477" s="110"/>
      <c r="J477" s="110"/>
      <c r="K477" s="110"/>
      <c r="L477" s="110"/>
    </row>
    <row r="478" spans="2:12">
      <c r="B478" s="125"/>
      <c r="C478" s="125"/>
      <c r="D478" s="125"/>
      <c r="E478" s="110"/>
      <c r="F478" s="110"/>
      <c r="G478" s="110"/>
      <c r="H478" s="110"/>
      <c r="I478" s="110"/>
      <c r="J478" s="110"/>
      <c r="K478" s="110"/>
      <c r="L478" s="110"/>
    </row>
    <row r="479" spans="2:12">
      <c r="B479" s="125"/>
      <c r="C479" s="125"/>
      <c r="D479" s="125"/>
      <c r="E479" s="110"/>
      <c r="F479" s="110"/>
      <c r="G479" s="110"/>
      <c r="H479" s="110"/>
      <c r="I479" s="110"/>
      <c r="J479" s="110"/>
      <c r="K479" s="110"/>
      <c r="L479" s="110"/>
    </row>
    <row r="480" spans="2:12">
      <c r="B480" s="125"/>
      <c r="C480" s="125"/>
      <c r="D480" s="125"/>
      <c r="E480" s="110"/>
      <c r="F480" s="110"/>
      <c r="G480" s="110"/>
      <c r="H480" s="110"/>
      <c r="I480" s="110"/>
      <c r="J480" s="110"/>
      <c r="K480" s="110"/>
      <c r="L480" s="110"/>
    </row>
    <row r="481" spans="2:12">
      <c r="B481" s="125"/>
      <c r="C481" s="125"/>
      <c r="D481" s="125"/>
      <c r="E481" s="110"/>
      <c r="F481" s="110"/>
      <c r="G481" s="110"/>
      <c r="H481" s="110"/>
      <c r="I481" s="110"/>
      <c r="J481" s="110"/>
      <c r="K481" s="110"/>
      <c r="L481" s="110"/>
    </row>
    <row r="482" spans="2:12">
      <c r="B482" s="125"/>
      <c r="C482" s="125"/>
      <c r="D482" s="125"/>
      <c r="E482" s="110"/>
      <c r="F482" s="110"/>
      <c r="G482" s="110"/>
      <c r="H482" s="110"/>
      <c r="I482" s="110"/>
      <c r="J482" s="110"/>
      <c r="K482" s="110"/>
      <c r="L482" s="110"/>
    </row>
    <row r="483" spans="2:12">
      <c r="B483" s="125"/>
      <c r="C483" s="125"/>
      <c r="D483" s="125"/>
      <c r="E483" s="110"/>
      <c r="F483" s="110"/>
      <c r="G483" s="110"/>
      <c r="H483" s="110"/>
      <c r="I483" s="110"/>
      <c r="J483" s="110"/>
      <c r="K483" s="110"/>
      <c r="L483" s="110"/>
    </row>
    <row r="484" spans="2:12">
      <c r="B484" s="125"/>
      <c r="C484" s="125"/>
      <c r="D484" s="125"/>
      <c r="E484" s="110"/>
      <c r="F484" s="110"/>
      <c r="G484" s="110"/>
      <c r="H484" s="110"/>
      <c r="I484" s="110"/>
      <c r="J484" s="110"/>
      <c r="K484" s="110"/>
      <c r="L484" s="110"/>
    </row>
    <row r="485" spans="2:12">
      <c r="B485" s="125"/>
      <c r="C485" s="125"/>
      <c r="D485" s="125"/>
      <c r="E485" s="110"/>
      <c r="F485" s="110"/>
      <c r="G485" s="110"/>
      <c r="H485" s="110"/>
      <c r="I485" s="110"/>
      <c r="J485" s="110"/>
      <c r="K485" s="110"/>
      <c r="L485" s="110"/>
    </row>
    <row r="486" spans="2:12">
      <c r="B486" s="125"/>
      <c r="C486" s="125"/>
      <c r="D486" s="125"/>
      <c r="E486" s="110"/>
      <c r="F486" s="110"/>
      <c r="G486" s="110"/>
      <c r="H486" s="110"/>
      <c r="I486" s="110"/>
      <c r="J486" s="110"/>
      <c r="K486" s="110"/>
      <c r="L486" s="110"/>
    </row>
    <row r="487" spans="2:12">
      <c r="B487" s="125"/>
      <c r="C487" s="125"/>
      <c r="D487" s="125"/>
      <c r="E487" s="110"/>
      <c r="F487" s="110"/>
      <c r="G487" s="110"/>
      <c r="H487" s="110"/>
      <c r="I487" s="110"/>
      <c r="J487" s="110"/>
      <c r="K487" s="110"/>
      <c r="L487" s="110"/>
    </row>
    <row r="488" spans="2:12">
      <c r="B488" s="125"/>
      <c r="C488" s="125"/>
      <c r="D488" s="125"/>
      <c r="E488" s="110"/>
      <c r="F488" s="110"/>
      <c r="G488" s="110"/>
      <c r="H488" s="110"/>
      <c r="I488" s="110"/>
      <c r="J488" s="110"/>
      <c r="K488" s="110"/>
      <c r="L488" s="110"/>
    </row>
    <row r="489" spans="2:12">
      <c r="B489" s="125"/>
      <c r="C489" s="125"/>
      <c r="D489" s="125"/>
      <c r="E489" s="110"/>
      <c r="F489" s="110"/>
      <c r="G489" s="110"/>
      <c r="H489" s="110"/>
      <c r="I489" s="110"/>
      <c r="J489" s="110"/>
      <c r="K489" s="110"/>
      <c r="L489" s="110"/>
    </row>
    <row r="490" spans="2:12">
      <c r="B490" s="125"/>
      <c r="C490" s="125"/>
      <c r="D490" s="125"/>
      <c r="E490" s="110"/>
      <c r="F490" s="110"/>
      <c r="G490" s="110"/>
      <c r="H490" s="110"/>
      <c r="I490" s="110"/>
      <c r="J490" s="110"/>
      <c r="K490" s="110"/>
      <c r="L490" s="110"/>
    </row>
    <row r="491" spans="2:12">
      <c r="B491" s="125"/>
      <c r="C491" s="125"/>
      <c r="D491" s="125"/>
      <c r="E491" s="110"/>
      <c r="F491" s="110"/>
      <c r="G491" s="110"/>
      <c r="H491" s="110"/>
      <c r="I491" s="110"/>
      <c r="J491" s="110"/>
      <c r="K491" s="110"/>
      <c r="L491" s="110"/>
    </row>
    <row r="492" spans="2:12">
      <c r="B492" s="125"/>
      <c r="C492" s="125"/>
      <c r="D492" s="125"/>
      <c r="E492" s="110"/>
      <c r="F492" s="110"/>
      <c r="G492" s="110"/>
      <c r="H492" s="110"/>
      <c r="I492" s="110"/>
      <c r="J492" s="110"/>
      <c r="K492" s="110"/>
      <c r="L492" s="110"/>
    </row>
    <row r="493" spans="2:12">
      <c r="B493" s="125"/>
      <c r="C493" s="125"/>
      <c r="D493" s="125"/>
      <c r="E493" s="110"/>
      <c r="F493" s="110"/>
      <c r="G493" s="110"/>
      <c r="H493" s="110"/>
      <c r="I493" s="110"/>
      <c r="J493" s="110"/>
      <c r="K493" s="110"/>
      <c r="L493" s="110"/>
    </row>
    <row r="494" spans="2:12">
      <c r="B494" s="125"/>
      <c r="C494" s="125"/>
      <c r="D494" s="125"/>
      <c r="E494" s="110"/>
      <c r="F494" s="110"/>
      <c r="G494" s="110"/>
      <c r="H494" s="110"/>
      <c r="I494" s="110"/>
      <c r="J494" s="110"/>
      <c r="K494" s="110"/>
      <c r="L494" s="110"/>
    </row>
    <row r="495" spans="2:12">
      <c r="B495" s="125"/>
      <c r="C495" s="125"/>
      <c r="D495" s="125"/>
      <c r="E495" s="110"/>
      <c r="F495" s="110"/>
      <c r="G495" s="110"/>
      <c r="H495" s="110"/>
      <c r="I495" s="110"/>
      <c r="J495" s="110"/>
      <c r="K495" s="110"/>
      <c r="L495" s="110"/>
    </row>
    <row r="496" spans="2:12">
      <c r="B496" s="125"/>
      <c r="C496" s="125"/>
      <c r="D496" s="125"/>
      <c r="E496" s="110"/>
      <c r="F496" s="110"/>
      <c r="G496" s="110"/>
      <c r="H496" s="110"/>
      <c r="I496" s="110"/>
      <c r="J496" s="110"/>
      <c r="K496" s="110"/>
      <c r="L496" s="110"/>
    </row>
    <row r="497" spans="2:12">
      <c r="B497" s="125"/>
      <c r="C497" s="125"/>
      <c r="D497" s="125"/>
      <c r="E497" s="110"/>
      <c r="F497" s="110"/>
      <c r="G497" s="110"/>
      <c r="H497" s="110"/>
      <c r="I497" s="110"/>
      <c r="J497" s="110"/>
      <c r="K497" s="110"/>
      <c r="L497" s="110"/>
    </row>
    <row r="498" spans="2:12">
      <c r="B498" s="125"/>
      <c r="C498" s="125"/>
      <c r="D498" s="125"/>
      <c r="E498" s="110"/>
      <c r="F498" s="110"/>
      <c r="G498" s="110"/>
      <c r="H498" s="110"/>
      <c r="I498" s="110"/>
      <c r="J498" s="110"/>
      <c r="K498" s="110"/>
      <c r="L498" s="110"/>
    </row>
    <row r="499" spans="2:12">
      <c r="B499" s="125"/>
      <c r="C499" s="125"/>
      <c r="D499" s="125"/>
      <c r="E499" s="110"/>
      <c r="F499" s="110"/>
      <c r="G499" s="110"/>
      <c r="H499" s="110"/>
      <c r="I499" s="110"/>
      <c r="J499" s="110"/>
      <c r="K499" s="110"/>
      <c r="L499" s="110"/>
    </row>
    <row r="500" spans="2:12">
      <c r="B500" s="125"/>
      <c r="C500" s="125"/>
      <c r="D500" s="125"/>
      <c r="E500" s="110"/>
      <c r="F500" s="110"/>
      <c r="G500" s="110"/>
      <c r="H500" s="110"/>
      <c r="I500" s="110"/>
      <c r="J500" s="110"/>
      <c r="K500" s="110"/>
      <c r="L500" s="110"/>
    </row>
    <row r="501" spans="2:12">
      <c r="B501" s="125"/>
      <c r="C501" s="125"/>
      <c r="D501" s="125"/>
      <c r="E501" s="110"/>
      <c r="F501" s="110"/>
      <c r="G501" s="110"/>
      <c r="H501" s="110"/>
      <c r="I501" s="110"/>
      <c r="J501" s="110"/>
      <c r="K501" s="110"/>
      <c r="L501" s="110"/>
    </row>
    <row r="502" spans="2:12">
      <c r="B502" s="125"/>
      <c r="C502" s="125"/>
      <c r="D502" s="125"/>
      <c r="E502" s="110"/>
      <c r="F502" s="110"/>
      <c r="G502" s="110"/>
      <c r="H502" s="110"/>
      <c r="I502" s="110"/>
      <c r="J502" s="110"/>
      <c r="K502" s="110"/>
      <c r="L502" s="110"/>
    </row>
    <row r="503" spans="2:12">
      <c r="B503" s="125"/>
      <c r="C503" s="125"/>
      <c r="D503" s="125"/>
      <c r="E503" s="110"/>
      <c r="F503" s="110"/>
      <c r="G503" s="110"/>
      <c r="H503" s="110"/>
      <c r="I503" s="110"/>
      <c r="J503" s="110"/>
      <c r="K503" s="110"/>
      <c r="L503" s="110"/>
    </row>
    <row r="504" spans="2:12">
      <c r="B504" s="125"/>
      <c r="C504" s="125"/>
      <c r="D504" s="125"/>
      <c r="E504" s="110"/>
      <c r="F504" s="110"/>
      <c r="G504" s="110"/>
      <c r="H504" s="110"/>
      <c r="I504" s="110"/>
      <c r="J504" s="110"/>
      <c r="K504" s="110"/>
      <c r="L504" s="110"/>
    </row>
    <row r="505" spans="2:12">
      <c r="B505" s="125"/>
      <c r="C505" s="125"/>
      <c r="D505" s="125"/>
      <c r="E505" s="110"/>
      <c r="F505" s="110"/>
      <c r="G505" s="110"/>
      <c r="H505" s="110"/>
      <c r="I505" s="110"/>
      <c r="J505" s="110"/>
      <c r="K505" s="110"/>
      <c r="L505" s="110"/>
    </row>
    <row r="506" spans="2:12">
      <c r="B506" s="125"/>
      <c r="C506" s="125"/>
      <c r="D506" s="125"/>
      <c r="E506" s="110"/>
      <c r="F506" s="110"/>
      <c r="G506" s="110"/>
      <c r="H506" s="110"/>
      <c r="I506" s="110"/>
      <c r="J506" s="110"/>
      <c r="K506" s="110"/>
      <c r="L506" s="110"/>
    </row>
    <row r="507" spans="2:12">
      <c r="B507" s="125"/>
      <c r="C507" s="125"/>
      <c r="D507" s="125"/>
      <c r="E507" s="110"/>
      <c r="F507" s="110"/>
      <c r="G507" s="110"/>
      <c r="H507" s="110"/>
      <c r="I507" s="110"/>
      <c r="J507" s="110"/>
      <c r="K507" s="110"/>
      <c r="L507" s="110"/>
    </row>
    <row r="508" spans="2:12">
      <c r="B508" s="125"/>
      <c r="C508" s="125"/>
      <c r="D508" s="125"/>
      <c r="E508" s="110"/>
      <c r="F508" s="110"/>
      <c r="G508" s="110"/>
      <c r="H508" s="110"/>
      <c r="I508" s="110"/>
      <c r="J508" s="110"/>
      <c r="K508" s="110"/>
      <c r="L508" s="110"/>
    </row>
    <row r="509" spans="2:12">
      <c r="B509" s="125"/>
      <c r="C509" s="125"/>
      <c r="D509" s="125"/>
      <c r="E509" s="110"/>
      <c r="F509" s="110"/>
      <c r="G509" s="110"/>
      <c r="H509" s="110"/>
      <c r="I509" s="110"/>
      <c r="J509" s="110"/>
      <c r="K509" s="110"/>
      <c r="L509" s="110"/>
    </row>
    <row r="510" spans="2:12">
      <c r="B510" s="125"/>
      <c r="C510" s="125"/>
      <c r="D510" s="125"/>
      <c r="E510" s="110"/>
      <c r="F510" s="110"/>
      <c r="G510" s="110"/>
      <c r="H510" s="110"/>
      <c r="I510" s="110"/>
      <c r="J510" s="110"/>
      <c r="K510" s="110"/>
      <c r="L510" s="110"/>
    </row>
    <row r="511" spans="2:12">
      <c r="B511" s="125"/>
      <c r="C511" s="125"/>
      <c r="D511" s="125"/>
      <c r="E511" s="110"/>
      <c r="F511" s="110"/>
      <c r="G511" s="110"/>
      <c r="H511" s="110"/>
      <c r="I511" s="110"/>
      <c r="J511" s="110"/>
      <c r="K511" s="110"/>
      <c r="L511" s="110"/>
    </row>
    <row r="512" spans="2:12">
      <c r="B512" s="125"/>
      <c r="C512" s="125"/>
      <c r="D512" s="125"/>
      <c r="E512" s="110"/>
      <c r="F512" s="110"/>
      <c r="G512" s="110"/>
      <c r="H512" s="110"/>
      <c r="I512" s="110"/>
      <c r="J512" s="110"/>
      <c r="K512" s="110"/>
      <c r="L512" s="110"/>
    </row>
    <row r="513" spans="2:12">
      <c r="B513" s="125"/>
      <c r="C513" s="125"/>
      <c r="D513" s="125"/>
      <c r="E513" s="110"/>
      <c r="F513" s="110"/>
      <c r="G513" s="110"/>
      <c r="H513" s="110"/>
      <c r="I513" s="110"/>
      <c r="J513" s="110"/>
      <c r="K513" s="110"/>
      <c r="L513" s="110"/>
    </row>
    <row r="514" spans="2:12">
      <c r="B514" s="125"/>
      <c r="C514" s="125"/>
      <c r="D514" s="125"/>
      <c r="E514" s="110"/>
      <c r="F514" s="110"/>
      <c r="G514" s="110"/>
      <c r="H514" s="110"/>
      <c r="I514" s="110"/>
      <c r="J514" s="110"/>
      <c r="K514" s="110"/>
      <c r="L514" s="110"/>
    </row>
    <row r="515" spans="2:12">
      <c r="B515" s="125"/>
      <c r="C515" s="125"/>
      <c r="D515" s="125"/>
      <c r="E515" s="110"/>
      <c r="F515" s="110"/>
      <c r="G515" s="110"/>
      <c r="H515" s="110"/>
      <c r="I515" s="110"/>
      <c r="J515" s="110"/>
      <c r="K515" s="110"/>
      <c r="L515" s="110"/>
    </row>
    <row r="516" spans="2:12">
      <c r="B516" s="125"/>
      <c r="C516" s="125"/>
      <c r="D516" s="125"/>
      <c r="E516" s="110"/>
      <c r="F516" s="110"/>
      <c r="G516" s="110"/>
      <c r="H516" s="110"/>
      <c r="I516" s="110"/>
      <c r="J516" s="110"/>
      <c r="K516" s="110"/>
      <c r="L516" s="110"/>
    </row>
    <row r="517" spans="2:12">
      <c r="B517" s="125"/>
      <c r="C517" s="125"/>
      <c r="D517" s="125"/>
      <c r="E517" s="110"/>
      <c r="F517" s="110"/>
      <c r="G517" s="110"/>
      <c r="H517" s="110"/>
      <c r="I517" s="110"/>
      <c r="J517" s="110"/>
      <c r="K517" s="110"/>
      <c r="L517" s="110"/>
    </row>
    <row r="518" spans="2:12">
      <c r="B518" s="125"/>
      <c r="C518" s="125"/>
      <c r="D518" s="125"/>
      <c r="E518" s="110"/>
      <c r="F518" s="110"/>
      <c r="G518" s="110"/>
      <c r="H518" s="110"/>
      <c r="I518" s="110"/>
      <c r="J518" s="110"/>
      <c r="K518" s="110"/>
      <c r="L518" s="110"/>
    </row>
    <row r="519" spans="2:12">
      <c r="B519" s="125"/>
      <c r="C519" s="125"/>
      <c r="D519" s="125"/>
      <c r="E519" s="110"/>
      <c r="F519" s="110"/>
      <c r="G519" s="110"/>
      <c r="H519" s="110"/>
      <c r="I519" s="110"/>
      <c r="J519" s="110"/>
      <c r="K519" s="110"/>
      <c r="L519" s="110"/>
    </row>
    <row r="520" spans="2:12">
      <c r="B520" s="125"/>
      <c r="C520" s="125"/>
      <c r="D520" s="125"/>
      <c r="E520" s="110"/>
      <c r="F520" s="110"/>
      <c r="G520" s="110"/>
      <c r="H520" s="110"/>
      <c r="I520" s="110"/>
      <c r="J520" s="110"/>
      <c r="K520" s="110"/>
      <c r="L520" s="110"/>
    </row>
    <row r="521" spans="2:12">
      <c r="B521" s="125"/>
      <c r="C521" s="125"/>
      <c r="D521" s="125"/>
      <c r="E521" s="110"/>
      <c r="F521" s="110"/>
      <c r="G521" s="110"/>
      <c r="H521" s="110"/>
      <c r="I521" s="110"/>
      <c r="J521" s="110"/>
      <c r="K521" s="110"/>
      <c r="L521" s="110"/>
    </row>
    <row r="522" spans="2:12">
      <c r="B522" s="125"/>
      <c r="C522" s="125"/>
      <c r="D522" s="125"/>
      <c r="E522" s="110"/>
      <c r="F522" s="110"/>
      <c r="G522" s="110"/>
      <c r="H522" s="110"/>
      <c r="I522" s="110"/>
      <c r="J522" s="110"/>
      <c r="K522" s="110"/>
      <c r="L522" s="110"/>
    </row>
    <row r="523" spans="2:12">
      <c r="B523" s="125"/>
      <c r="C523" s="125"/>
      <c r="D523" s="125"/>
      <c r="E523" s="110"/>
      <c r="F523" s="110"/>
      <c r="G523" s="110"/>
      <c r="H523" s="110"/>
      <c r="I523" s="110"/>
      <c r="J523" s="110"/>
      <c r="K523" s="110"/>
      <c r="L523" s="110"/>
    </row>
    <row r="524" spans="2:12">
      <c r="B524" s="125"/>
      <c r="C524" s="125"/>
      <c r="D524" s="125"/>
      <c r="E524" s="110"/>
      <c r="F524" s="110"/>
      <c r="G524" s="110"/>
      <c r="H524" s="110"/>
      <c r="I524" s="110"/>
      <c r="J524" s="110"/>
      <c r="K524" s="110"/>
      <c r="L524" s="110"/>
    </row>
    <row r="525" spans="2:12">
      <c r="B525" s="125"/>
      <c r="C525" s="125"/>
      <c r="D525" s="125"/>
      <c r="E525" s="110"/>
      <c r="F525" s="110"/>
      <c r="G525" s="110"/>
      <c r="H525" s="110"/>
      <c r="I525" s="110"/>
      <c r="J525" s="110"/>
      <c r="K525" s="110"/>
      <c r="L525" s="110"/>
    </row>
    <row r="526" spans="2:12">
      <c r="B526" s="125"/>
      <c r="C526" s="125"/>
      <c r="D526" s="125"/>
      <c r="E526" s="110"/>
      <c r="F526" s="110"/>
      <c r="G526" s="110"/>
      <c r="H526" s="110"/>
      <c r="I526" s="110"/>
      <c r="J526" s="110"/>
      <c r="K526" s="110"/>
      <c r="L526" s="110"/>
    </row>
    <row r="527" spans="2:12">
      <c r="B527" s="125"/>
      <c r="C527" s="125"/>
      <c r="D527" s="125"/>
      <c r="E527" s="110"/>
      <c r="F527" s="110"/>
      <c r="G527" s="110"/>
      <c r="H527" s="110"/>
      <c r="I527" s="110"/>
      <c r="J527" s="110"/>
      <c r="K527" s="110"/>
      <c r="L527" s="110"/>
    </row>
    <row r="528" spans="2:12">
      <c r="B528" s="125"/>
      <c r="C528" s="125"/>
      <c r="D528" s="125"/>
      <c r="E528" s="110"/>
      <c r="F528" s="110"/>
      <c r="G528" s="110"/>
      <c r="H528" s="110"/>
      <c r="I528" s="110"/>
      <c r="J528" s="110"/>
      <c r="K528" s="110"/>
      <c r="L528" s="110"/>
    </row>
    <row r="529" spans="2:12">
      <c r="B529" s="125"/>
      <c r="C529" s="125"/>
      <c r="D529" s="125"/>
      <c r="E529" s="110"/>
      <c r="F529" s="110"/>
      <c r="G529" s="110"/>
      <c r="H529" s="110"/>
      <c r="I529" s="110"/>
      <c r="J529" s="110"/>
      <c r="K529" s="110"/>
      <c r="L529" s="110"/>
    </row>
    <row r="530" spans="2:12">
      <c r="B530" s="125"/>
      <c r="C530" s="125"/>
      <c r="D530" s="125"/>
      <c r="E530" s="110"/>
      <c r="F530" s="110"/>
      <c r="G530" s="110"/>
      <c r="H530" s="110"/>
      <c r="I530" s="110"/>
      <c r="J530" s="110"/>
      <c r="K530" s="110"/>
      <c r="L530" s="110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11"/>
  <sheetViews>
    <sheetView rightToLeft="1" topLeftCell="A4" zoomScale="85" zoomScaleNormal="85" workbookViewId="0">
      <selection activeCell="B37" sqref="B37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60.28515625" style="2" bestFit="1" customWidth="1"/>
    <col min="4" max="4" width="11.285156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141</v>
      </c>
      <c r="C1" s="67" t="s" vm="1">
        <v>222</v>
      </c>
    </row>
    <row r="2" spans="2:12">
      <c r="B2" s="46" t="s">
        <v>140</v>
      </c>
      <c r="C2" s="67" t="s">
        <v>223</v>
      </c>
    </row>
    <row r="3" spans="2:12">
      <c r="B3" s="46" t="s">
        <v>142</v>
      </c>
      <c r="C3" s="67" t="s">
        <v>224</v>
      </c>
    </row>
    <row r="4" spans="2:12">
      <c r="B4" s="46" t="s">
        <v>143</v>
      </c>
      <c r="C4" s="67">
        <v>9455</v>
      </c>
    </row>
    <row r="6" spans="2:12" ht="26.25" customHeight="1">
      <c r="B6" s="136" t="s">
        <v>168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12" s="3" customFormat="1" ht="63">
      <c r="B7" s="66" t="s">
        <v>110</v>
      </c>
      <c r="C7" s="49" t="s">
        <v>44</v>
      </c>
      <c r="D7" s="49" t="s">
        <v>112</v>
      </c>
      <c r="E7" s="49" t="s">
        <v>14</v>
      </c>
      <c r="F7" s="49" t="s">
        <v>66</v>
      </c>
      <c r="G7" s="49" t="s">
        <v>98</v>
      </c>
      <c r="H7" s="49" t="s">
        <v>16</v>
      </c>
      <c r="I7" s="49" t="s">
        <v>18</v>
      </c>
      <c r="J7" s="49" t="s">
        <v>61</v>
      </c>
      <c r="K7" s="49" t="s">
        <v>144</v>
      </c>
      <c r="L7" s="51" t="s">
        <v>145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200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43</v>
      </c>
      <c r="C10" s="69"/>
      <c r="D10" s="69"/>
      <c r="E10" s="69"/>
      <c r="F10" s="69"/>
      <c r="G10" s="69"/>
      <c r="H10" s="69"/>
      <c r="I10" s="69"/>
      <c r="J10" s="77">
        <f>J11</f>
        <v>4870.9965015560001</v>
      </c>
      <c r="K10" s="78">
        <f>J10/$J$10</f>
        <v>1</v>
      </c>
      <c r="L10" s="78">
        <f>J10/'סכום נכסי הקרן'!$C$42</f>
        <v>0.13758623574111917</v>
      </c>
    </row>
    <row r="11" spans="2:12">
      <c r="B11" s="70" t="s">
        <v>191</v>
      </c>
      <c r="C11" s="71"/>
      <c r="D11" s="71"/>
      <c r="E11" s="71"/>
      <c r="F11" s="71"/>
      <c r="G11" s="71"/>
      <c r="H11" s="71"/>
      <c r="I11" s="71"/>
      <c r="J11" s="80">
        <f>J20+J12</f>
        <v>4870.9965015560001</v>
      </c>
      <c r="K11" s="81">
        <f t="shared" ref="K11:K18" si="0">J11/$J$10</f>
        <v>1</v>
      </c>
      <c r="L11" s="81">
        <f>J11/'סכום נכסי הקרן'!$C$42</f>
        <v>0.13758623574111917</v>
      </c>
    </row>
    <row r="12" spans="2:12">
      <c r="B12" s="89" t="s">
        <v>41</v>
      </c>
      <c r="C12" s="71"/>
      <c r="D12" s="71"/>
      <c r="E12" s="71"/>
      <c r="F12" s="71"/>
      <c r="G12" s="71"/>
      <c r="H12" s="71"/>
      <c r="I12" s="71"/>
      <c r="J12" s="80">
        <f>SUM(J13:J18)</f>
        <v>3131.3061750420002</v>
      </c>
      <c r="K12" s="81">
        <f t="shared" si="0"/>
        <v>0.64284714104018137</v>
      </c>
      <c r="L12" s="81">
        <f>J12/'סכום נכסי הקרן'!$C$42</f>
        <v>8.8446918292658869E-2</v>
      </c>
    </row>
    <row r="13" spans="2:12">
      <c r="B13" s="76" t="s">
        <v>2094</v>
      </c>
      <c r="C13" s="73" t="s">
        <v>2095</v>
      </c>
      <c r="D13" s="73">
        <v>11</v>
      </c>
      <c r="E13" s="73" t="s">
        <v>307</v>
      </c>
      <c r="F13" s="73" t="s">
        <v>308</v>
      </c>
      <c r="G13" s="86" t="s">
        <v>128</v>
      </c>
      <c r="H13" s="87">
        <v>0</v>
      </c>
      <c r="I13" s="87">
        <v>0</v>
      </c>
      <c r="J13" s="83">
        <v>44.771360023</v>
      </c>
      <c r="K13" s="84">
        <f t="shared" si="0"/>
        <v>9.1914169941814065E-3</v>
      </c>
      <c r="L13" s="84">
        <f>J13/'סכום נכסי הקרן'!$C$42</f>
        <v>1.264612465356372E-3</v>
      </c>
    </row>
    <row r="14" spans="2:12">
      <c r="B14" s="76" t="s">
        <v>2096</v>
      </c>
      <c r="C14" s="73" t="s">
        <v>2097</v>
      </c>
      <c r="D14" s="73">
        <v>12</v>
      </c>
      <c r="E14" s="73" t="s">
        <v>307</v>
      </c>
      <c r="F14" s="73" t="s">
        <v>308</v>
      </c>
      <c r="G14" s="86" t="s">
        <v>128</v>
      </c>
      <c r="H14" s="87">
        <v>0</v>
      </c>
      <c r="I14" s="87">
        <v>0</v>
      </c>
      <c r="J14" s="83">
        <v>146.11111</v>
      </c>
      <c r="K14" s="84">
        <f t="shared" si="0"/>
        <v>2.9996143490007843E-2</v>
      </c>
      <c r="L14" s="84">
        <f>J14/'סכום נכסי הקרן'!$C$42</f>
        <v>4.127056469540656E-3</v>
      </c>
    </row>
    <row r="15" spans="2:12">
      <c r="B15" s="76" t="s">
        <v>2096</v>
      </c>
      <c r="C15" s="73" t="s">
        <v>2098</v>
      </c>
      <c r="D15" s="73">
        <v>12</v>
      </c>
      <c r="E15" s="73" t="s">
        <v>307</v>
      </c>
      <c r="F15" s="73" t="s">
        <v>308</v>
      </c>
      <c r="G15" s="86" t="s">
        <v>128</v>
      </c>
      <c r="H15" s="87">
        <v>0</v>
      </c>
      <c r="I15" s="87">
        <v>0</v>
      </c>
      <c r="J15" s="83">
        <v>92.498705008999991</v>
      </c>
      <c r="K15" s="84">
        <f t="shared" si="0"/>
        <v>1.8989688245403591E-2</v>
      </c>
      <c r="L15" s="84">
        <f>J15/'סכום נכסי הקרן'!$C$42</f>
        <v>2.6127197235824577E-3</v>
      </c>
    </row>
    <row r="16" spans="2:12">
      <c r="B16" s="76" t="s">
        <v>2099</v>
      </c>
      <c r="C16" s="73" t="s">
        <v>2100</v>
      </c>
      <c r="D16" s="73">
        <v>10</v>
      </c>
      <c r="E16" s="73" t="s">
        <v>307</v>
      </c>
      <c r="F16" s="73" t="s">
        <v>308</v>
      </c>
      <c r="G16" s="86" t="s">
        <v>128</v>
      </c>
      <c r="H16" s="87">
        <v>0</v>
      </c>
      <c r="I16" s="87">
        <v>0</v>
      </c>
      <c r="J16" s="83">
        <v>395.87539663000001</v>
      </c>
      <c r="K16" s="84">
        <f t="shared" si="0"/>
        <v>8.1271952567311609E-2</v>
      </c>
      <c r="L16" s="84">
        <f>J16/'סכום נכסי הקרן'!$C$42</f>
        <v>1.1181902025067188E-2</v>
      </c>
    </row>
    <row r="17" spans="2:12">
      <c r="B17" s="76" t="s">
        <v>2099</v>
      </c>
      <c r="C17" s="73" t="s">
        <v>2101</v>
      </c>
      <c r="D17" s="73">
        <v>10</v>
      </c>
      <c r="E17" s="73" t="s">
        <v>307</v>
      </c>
      <c r="F17" s="73" t="s">
        <v>308</v>
      </c>
      <c r="G17" s="86" t="s">
        <v>128</v>
      </c>
      <c r="H17" s="87">
        <v>0</v>
      </c>
      <c r="I17" s="87">
        <v>0</v>
      </c>
      <c r="J17" s="83">
        <v>2398.7020000000002</v>
      </c>
      <c r="K17" s="84">
        <f t="shared" si="0"/>
        <v>0.49244584742234049</v>
      </c>
      <c r="L17" s="84">
        <f>J17/'סכום נכסי הקרן'!$C$42</f>
        <v>6.7753770453185327E-2</v>
      </c>
    </row>
    <row r="18" spans="2:12">
      <c r="B18" s="76" t="s">
        <v>2102</v>
      </c>
      <c r="C18" s="73" t="s">
        <v>2103</v>
      </c>
      <c r="D18" s="73">
        <v>20</v>
      </c>
      <c r="E18" s="73" t="s">
        <v>307</v>
      </c>
      <c r="F18" s="73" t="s">
        <v>308</v>
      </c>
      <c r="G18" s="86" t="s">
        <v>128</v>
      </c>
      <c r="H18" s="87">
        <v>0</v>
      </c>
      <c r="I18" s="87">
        <v>0</v>
      </c>
      <c r="J18" s="83">
        <v>53.347603379999995</v>
      </c>
      <c r="K18" s="84">
        <f t="shared" si="0"/>
        <v>1.0952092320936494E-2</v>
      </c>
      <c r="L18" s="84">
        <f>J18/'סכום נכסי הקרן'!$C$42</f>
        <v>1.5068571559268692E-3</v>
      </c>
    </row>
    <row r="19" spans="2:12">
      <c r="B19" s="72"/>
      <c r="C19" s="73"/>
      <c r="D19" s="73"/>
      <c r="E19" s="73"/>
      <c r="F19" s="73"/>
      <c r="G19" s="73"/>
      <c r="H19" s="73"/>
      <c r="I19" s="73"/>
      <c r="J19" s="73"/>
      <c r="K19" s="84"/>
      <c r="L19" s="73"/>
    </row>
    <row r="20" spans="2:12">
      <c r="B20" s="89" t="s">
        <v>42</v>
      </c>
      <c r="C20" s="71"/>
      <c r="D20" s="71"/>
      <c r="E20" s="71"/>
      <c r="F20" s="71"/>
      <c r="G20" s="71"/>
      <c r="H20" s="71"/>
      <c r="I20" s="71"/>
      <c r="J20" s="80">
        <f>SUM(J21:J47)</f>
        <v>1739.6903265139999</v>
      </c>
      <c r="K20" s="81">
        <f t="shared" ref="K20:K47" si="1">J20/$J$10</f>
        <v>0.35715285895981858</v>
      </c>
      <c r="L20" s="81">
        <f>J20/'סכום נכסי הקרן'!$C$42</f>
        <v>4.9139317448460285E-2</v>
      </c>
    </row>
    <row r="21" spans="2:12">
      <c r="B21" s="76" t="s">
        <v>2096</v>
      </c>
      <c r="C21" s="73" t="s">
        <v>2105</v>
      </c>
      <c r="D21" s="73">
        <v>12</v>
      </c>
      <c r="E21" s="73" t="s">
        <v>307</v>
      </c>
      <c r="F21" s="73" t="s">
        <v>308</v>
      </c>
      <c r="G21" s="86" t="s">
        <v>129</v>
      </c>
      <c r="H21" s="87">
        <v>0</v>
      </c>
      <c r="I21" s="87">
        <v>0</v>
      </c>
      <c r="J21" s="83">
        <v>8.816850591999998</v>
      </c>
      <c r="K21" s="84">
        <f t="shared" si="1"/>
        <v>1.8100712224251294E-3</v>
      </c>
      <c r="L21" s="84">
        <f>J21/'סכום נכסי הקרן'!$C$42</f>
        <v>2.4904088591679957E-4</v>
      </c>
    </row>
    <row r="22" spans="2:12">
      <c r="B22" s="76" t="s">
        <v>2096</v>
      </c>
      <c r="C22" s="73" t="s">
        <v>2106</v>
      </c>
      <c r="D22" s="73">
        <v>12</v>
      </c>
      <c r="E22" s="73" t="s">
        <v>307</v>
      </c>
      <c r="F22" s="73" t="s">
        <v>308</v>
      </c>
      <c r="G22" s="86" t="s">
        <v>130</v>
      </c>
      <c r="H22" s="87">
        <v>0</v>
      </c>
      <c r="I22" s="87">
        <v>0</v>
      </c>
      <c r="J22" s="83">
        <v>83.318498465000005</v>
      </c>
      <c r="K22" s="84">
        <f t="shared" si="1"/>
        <v>1.7105021208367648E-2</v>
      </c>
      <c r="L22" s="84">
        <f>J22/'סכום נכסי הקרן'!$C$42</f>
        <v>2.3534154803313144E-3</v>
      </c>
    </row>
    <row r="23" spans="2:12">
      <c r="B23" s="76" t="s">
        <v>2096</v>
      </c>
      <c r="C23" s="73" t="s">
        <v>2107</v>
      </c>
      <c r="D23" s="73">
        <v>12</v>
      </c>
      <c r="E23" s="73" t="s">
        <v>307</v>
      </c>
      <c r="F23" s="73" t="s">
        <v>308</v>
      </c>
      <c r="G23" s="86" t="s">
        <v>127</v>
      </c>
      <c r="H23" s="87">
        <v>0</v>
      </c>
      <c r="I23" s="87">
        <v>0</v>
      </c>
      <c r="J23" s="83">
        <v>99.432868392000017</v>
      </c>
      <c r="K23" s="84">
        <f t="shared" si="1"/>
        <v>2.0413249806325463E-2</v>
      </c>
      <c r="L23" s="84">
        <f>J23/'סכום נכסי הקרן'!$C$42</f>
        <v>2.8085822000954498E-3</v>
      </c>
    </row>
    <row r="24" spans="2:12">
      <c r="B24" s="76" t="s">
        <v>2096</v>
      </c>
      <c r="C24" s="73" t="s">
        <v>2108</v>
      </c>
      <c r="D24" s="73">
        <v>12</v>
      </c>
      <c r="E24" s="73" t="s">
        <v>307</v>
      </c>
      <c r="F24" s="73" t="s">
        <v>308</v>
      </c>
      <c r="G24" s="86" t="s">
        <v>136</v>
      </c>
      <c r="H24" s="87">
        <v>0</v>
      </c>
      <c r="I24" s="87">
        <v>0</v>
      </c>
      <c r="J24" s="83">
        <v>3.5326999999999996E-5</v>
      </c>
      <c r="K24" s="84">
        <f t="shared" si="1"/>
        <v>7.2525200929040027E-9</v>
      </c>
      <c r="L24" s="84">
        <f>J24/'סכום נכסי הקרן'!$C$42</f>
        <v>9.9784693921949351E-10</v>
      </c>
    </row>
    <row r="25" spans="2:12">
      <c r="B25" s="76" t="s">
        <v>2099</v>
      </c>
      <c r="C25" s="73" t="s">
        <v>2109</v>
      </c>
      <c r="D25" s="73">
        <v>10</v>
      </c>
      <c r="E25" s="73" t="s">
        <v>307</v>
      </c>
      <c r="F25" s="73" t="s">
        <v>308</v>
      </c>
      <c r="G25" s="86" t="s">
        <v>136</v>
      </c>
      <c r="H25" s="87">
        <v>0</v>
      </c>
      <c r="I25" s="87">
        <v>0</v>
      </c>
      <c r="J25" s="83">
        <v>0.51771271799999996</v>
      </c>
      <c r="K25" s="84">
        <f t="shared" si="1"/>
        <v>1.062847649006976E-4</v>
      </c>
      <c r="L25" s="84">
        <f>J25/'סכום נכסי הקרן'!$C$42</f>
        <v>1.4623320719316807E-5</v>
      </c>
    </row>
    <row r="26" spans="2:12">
      <c r="B26" s="76" t="s">
        <v>2099</v>
      </c>
      <c r="C26" s="73" t="s">
        <v>2110</v>
      </c>
      <c r="D26" s="73">
        <v>10</v>
      </c>
      <c r="E26" s="73" t="s">
        <v>307</v>
      </c>
      <c r="F26" s="73" t="s">
        <v>308</v>
      </c>
      <c r="G26" s="86" t="s">
        <v>130</v>
      </c>
      <c r="H26" s="87">
        <v>0</v>
      </c>
      <c r="I26" s="87">
        <v>0</v>
      </c>
      <c r="J26" s="83">
        <v>0.28164</v>
      </c>
      <c r="K26" s="84">
        <f t="shared" si="1"/>
        <v>5.781979106534616E-5</v>
      </c>
      <c r="L26" s="84">
        <f>J26/'סכום נכסי הקרן'!$C$42</f>
        <v>7.9552074040189717E-6</v>
      </c>
    </row>
    <row r="27" spans="2:12">
      <c r="B27" s="76" t="s">
        <v>2099</v>
      </c>
      <c r="C27" s="73" t="s">
        <v>2111</v>
      </c>
      <c r="D27" s="73">
        <v>10</v>
      </c>
      <c r="E27" s="73" t="s">
        <v>307</v>
      </c>
      <c r="F27" s="73" t="s">
        <v>308</v>
      </c>
      <c r="G27" s="86" t="s">
        <v>1481</v>
      </c>
      <c r="H27" s="87">
        <v>0</v>
      </c>
      <c r="I27" s="87">
        <v>0</v>
      </c>
      <c r="J27" s="83">
        <v>2.4388489999999999E-3</v>
      </c>
      <c r="K27" s="84">
        <f t="shared" si="1"/>
        <v>5.0068789809660704E-7</v>
      </c>
      <c r="L27" s="84">
        <f>J27/'סכום נכסי הקרן'!$C$42</f>
        <v>6.8887763180245225E-8</v>
      </c>
    </row>
    <row r="28" spans="2:12">
      <c r="B28" s="76" t="s">
        <v>2099</v>
      </c>
      <c r="C28" s="73" t="s">
        <v>2112</v>
      </c>
      <c r="D28" s="73">
        <v>10</v>
      </c>
      <c r="E28" s="73" t="s">
        <v>307</v>
      </c>
      <c r="F28" s="73" t="s">
        <v>308</v>
      </c>
      <c r="G28" s="86" t="s">
        <v>130</v>
      </c>
      <c r="H28" s="87">
        <v>0</v>
      </c>
      <c r="I28" s="87">
        <v>0</v>
      </c>
      <c r="J28" s="83">
        <v>8.8825088240000003</v>
      </c>
      <c r="K28" s="84">
        <f t="shared" si="1"/>
        <v>1.8235506474214374E-3</v>
      </c>
      <c r="L28" s="84">
        <f>J28/'סכום נכסי הקרן'!$C$42</f>
        <v>2.5089546926199634E-4</v>
      </c>
    </row>
    <row r="29" spans="2:12">
      <c r="B29" s="76" t="s">
        <v>2099</v>
      </c>
      <c r="C29" s="73" t="s">
        <v>2113</v>
      </c>
      <c r="D29" s="73">
        <v>10</v>
      </c>
      <c r="E29" s="73" t="s">
        <v>307</v>
      </c>
      <c r="F29" s="73" t="s">
        <v>308</v>
      </c>
      <c r="G29" s="86" t="s">
        <v>127</v>
      </c>
      <c r="H29" s="87">
        <v>0</v>
      </c>
      <c r="I29" s="87">
        <v>0</v>
      </c>
      <c r="J29" s="83">
        <v>668.66505617000007</v>
      </c>
      <c r="K29" s="84">
        <f t="shared" si="1"/>
        <v>0.13727479704746257</v>
      </c>
      <c r="L29" s="84">
        <f>J29/'סכום נכסי הקרן'!$C$42</f>
        <v>1.8887122587886471E-2</v>
      </c>
    </row>
    <row r="30" spans="2:12">
      <c r="B30" s="76" t="s">
        <v>2099</v>
      </c>
      <c r="C30" s="73" t="s">
        <v>2114</v>
      </c>
      <c r="D30" s="73">
        <v>10</v>
      </c>
      <c r="E30" s="73" t="s">
        <v>307</v>
      </c>
      <c r="F30" s="73" t="s">
        <v>308</v>
      </c>
      <c r="G30" s="86" t="s">
        <v>132</v>
      </c>
      <c r="H30" s="87">
        <v>0</v>
      </c>
      <c r="I30" s="87">
        <v>0</v>
      </c>
      <c r="J30" s="83">
        <v>0.60785757900000004</v>
      </c>
      <c r="K30" s="84">
        <f t="shared" si="1"/>
        <v>1.2479121650073552E-4</v>
      </c>
      <c r="L30" s="84">
        <f>J30/'סכום נכסי הקרן'!$C$42</f>
        <v>1.7169553731891233E-5</v>
      </c>
    </row>
    <row r="31" spans="2:12">
      <c r="B31" s="76" t="s">
        <v>2099</v>
      </c>
      <c r="C31" s="73" t="s">
        <v>2115</v>
      </c>
      <c r="D31" s="73">
        <v>10</v>
      </c>
      <c r="E31" s="73" t="s">
        <v>307</v>
      </c>
      <c r="F31" s="73" t="s">
        <v>308</v>
      </c>
      <c r="G31" s="86" t="s">
        <v>127</v>
      </c>
      <c r="H31" s="87">
        <v>0</v>
      </c>
      <c r="I31" s="87">
        <v>0</v>
      </c>
      <c r="J31" s="83">
        <v>734.90056353999989</v>
      </c>
      <c r="K31" s="84">
        <f t="shared" si="1"/>
        <v>0.15087273483059205</v>
      </c>
      <c r="L31" s="84">
        <f>J31/'סכום נכסי הקרן'!$C$42</f>
        <v>2.0758011661309195E-2</v>
      </c>
    </row>
    <row r="32" spans="2:12">
      <c r="B32" s="76" t="s">
        <v>2099</v>
      </c>
      <c r="C32" s="73" t="s">
        <v>2116</v>
      </c>
      <c r="D32" s="73">
        <v>10</v>
      </c>
      <c r="E32" s="73" t="s">
        <v>307</v>
      </c>
      <c r="F32" s="73" t="s">
        <v>308</v>
      </c>
      <c r="G32" s="86" t="s">
        <v>133</v>
      </c>
      <c r="H32" s="87">
        <v>0</v>
      </c>
      <c r="I32" s="87">
        <v>0</v>
      </c>
      <c r="J32" s="83">
        <v>9.2699300000000009E-3</v>
      </c>
      <c r="K32" s="84">
        <f t="shared" si="1"/>
        <v>1.9030869755375101E-6</v>
      </c>
      <c r="L32" s="84">
        <f>J32/'סכום נכסי הקרן'!$C$42</f>
        <v>2.6183857325215735E-7</v>
      </c>
    </row>
    <row r="33" spans="2:12">
      <c r="B33" s="76" t="s">
        <v>2099</v>
      </c>
      <c r="C33" s="73" t="s">
        <v>2117</v>
      </c>
      <c r="D33" s="73">
        <v>10</v>
      </c>
      <c r="E33" s="73" t="s">
        <v>307</v>
      </c>
      <c r="F33" s="73" t="s">
        <v>308</v>
      </c>
      <c r="G33" s="86" t="s">
        <v>129</v>
      </c>
      <c r="H33" s="87">
        <v>0</v>
      </c>
      <c r="I33" s="87">
        <v>0</v>
      </c>
      <c r="J33" s="83">
        <v>0.88611000000000006</v>
      </c>
      <c r="K33" s="84">
        <f t="shared" si="1"/>
        <v>1.8191554843386554E-4</v>
      </c>
      <c r="L33" s="84">
        <f>J33/'סכום נכסי הקרן'!$C$42</f>
        <v>2.5029075531796801E-5</v>
      </c>
    </row>
    <row r="34" spans="2:12">
      <c r="B34" s="76" t="s">
        <v>2099</v>
      </c>
      <c r="C34" s="73" t="s">
        <v>2118</v>
      </c>
      <c r="D34" s="73">
        <v>10</v>
      </c>
      <c r="E34" s="73" t="s">
        <v>307</v>
      </c>
      <c r="F34" s="73" t="s">
        <v>308</v>
      </c>
      <c r="G34" s="86" t="s">
        <v>135</v>
      </c>
      <c r="H34" s="87">
        <v>0</v>
      </c>
      <c r="I34" s="87">
        <v>0</v>
      </c>
      <c r="J34" s="83">
        <v>0.17788999999999999</v>
      </c>
      <c r="K34" s="84">
        <f t="shared" si="1"/>
        <v>3.6520247949916305E-5</v>
      </c>
      <c r="L34" s="84">
        <f>J34/'סכום נכסי הקרן'!$C$42</f>
        <v>5.0246834437613078E-6</v>
      </c>
    </row>
    <row r="35" spans="2:12">
      <c r="B35" s="76" t="s">
        <v>2099</v>
      </c>
      <c r="C35" s="73" t="s">
        <v>2119</v>
      </c>
      <c r="D35" s="73">
        <v>10</v>
      </c>
      <c r="E35" s="73" t="s">
        <v>307</v>
      </c>
      <c r="F35" s="73" t="s">
        <v>308</v>
      </c>
      <c r="G35" s="86" t="s">
        <v>129</v>
      </c>
      <c r="H35" s="87">
        <v>0</v>
      </c>
      <c r="I35" s="87">
        <v>0</v>
      </c>
      <c r="J35" s="83">
        <v>33.965603754</v>
      </c>
      <c r="K35" s="84">
        <f t="shared" si="1"/>
        <v>6.9730297985535327E-3</v>
      </c>
      <c r="L35" s="84">
        <f>J35/'סכום נכסי הקרן'!$C$42</f>
        <v>9.5939292169363503E-4</v>
      </c>
    </row>
    <row r="36" spans="2:12">
      <c r="B36" s="76" t="s">
        <v>2099</v>
      </c>
      <c r="C36" s="73" t="s">
        <v>2120</v>
      </c>
      <c r="D36" s="73">
        <v>10</v>
      </c>
      <c r="E36" s="73" t="s">
        <v>307</v>
      </c>
      <c r="F36" s="73" t="s">
        <v>308</v>
      </c>
      <c r="G36" s="86" t="s">
        <v>131</v>
      </c>
      <c r="H36" s="87">
        <v>0</v>
      </c>
      <c r="I36" s="87">
        <v>0</v>
      </c>
      <c r="J36" s="83">
        <v>2.1649683999999999E-2</v>
      </c>
      <c r="K36" s="84">
        <f t="shared" si="1"/>
        <v>4.4446108702981383E-6</v>
      </c>
      <c r="L36" s="84">
        <f>J36/'סכום נכסי הקרן'!$C$42</f>
        <v>6.1151727897838043E-7</v>
      </c>
    </row>
    <row r="37" spans="2:12">
      <c r="B37" s="76" t="s">
        <v>2099</v>
      </c>
      <c r="C37" s="73" t="s">
        <v>2121</v>
      </c>
      <c r="D37" s="73">
        <v>10</v>
      </c>
      <c r="E37" s="73" t="s">
        <v>307</v>
      </c>
      <c r="F37" s="73" t="s">
        <v>308</v>
      </c>
      <c r="G37" s="86" t="s">
        <v>131</v>
      </c>
      <c r="H37" s="87">
        <v>0</v>
      </c>
      <c r="I37" s="87">
        <v>0</v>
      </c>
      <c r="J37" s="83">
        <v>0.29181000000000001</v>
      </c>
      <c r="K37" s="84">
        <f t="shared" si="1"/>
        <v>5.9907659532661064E-5</v>
      </c>
      <c r="L37" s="84">
        <f>J37/'סכום נכסי הקרן'!$C$42</f>
        <v>8.2424693671594106E-6</v>
      </c>
    </row>
    <row r="38" spans="2:12">
      <c r="B38" s="76" t="s">
        <v>2102</v>
      </c>
      <c r="C38" s="73" t="s">
        <v>2122</v>
      </c>
      <c r="D38" s="73">
        <v>20</v>
      </c>
      <c r="E38" s="73" t="s">
        <v>307</v>
      </c>
      <c r="F38" s="73" t="s">
        <v>308</v>
      </c>
      <c r="G38" s="86" t="s">
        <v>129</v>
      </c>
      <c r="H38" s="87">
        <v>0</v>
      </c>
      <c r="I38" s="87">
        <v>0</v>
      </c>
      <c r="J38" s="83">
        <v>2.3730090000000001E-3</v>
      </c>
      <c r="K38" s="84">
        <f t="shared" si="1"/>
        <v>4.8717115671135505E-7</v>
      </c>
      <c r="L38" s="84">
        <f>J38/'סכום נכסי הקרן'!$C$42</f>
        <v>6.70280456135622E-8</v>
      </c>
    </row>
    <row r="39" spans="2:12">
      <c r="B39" s="76" t="s">
        <v>2102</v>
      </c>
      <c r="C39" s="73" t="s">
        <v>2123</v>
      </c>
      <c r="D39" s="73">
        <v>20</v>
      </c>
      <c r="E39" s="73" t="s">
        <v>307</v>
      </c>
      <c r="F39" s="73" t="s">
        <v>308</v>
      </c>
      <c r="G39" s="86" t="s">
        <v>133</v>
      </c>
      <c r="H39" s="87">
        <v>0</v>
      </c>
      <c r="I39" s="87">
        <v>0</v>
      </c>
      <c r="J39" s="83">
        <v>7.8000660999999999E-2</v>
      </c>
      <c r="K39" s="84">
        <f t="shared" si="1"/>
        <v>1.6013286187966535E-5</v>
      </c>
      <c r="L39" s="84">
        <f>J39/'סכום נכסי הקרן'!$C$42</f>
        <v>2.2032077684475707E-6</v>
      </c>
    </row>
    <row r="40" spans="2:12">
      <c r="B40" s="76" t="s">
        <v>2102</v>
      </c>
      <c r="C40" s="73" t="s">
        <v>2124</v>
      </c>
      <c r="D40" s="73">
        <v>20</v>
      </c>
      <c r="E40" s="73" t="s">
        <v>307</v>
      </c>
      <c r="F40" s="73" t="s">
        <v>308</v>
      </c>
      <c r="G40" s="86" t="s">
        <v>131</v>
      </c>
      <c r="H40" s="87">
        <v>0</v>
      </c>
      <c r="I40" s="87">
        <v>0</v>
      </c>
      <c r="J40" s="83">
        <v>4.8843860000000001E-3</v>
      </c>
      <c r="K40" s="84">
        <f t="shared" si="1"/>
        <v>1.002748821199055E-6</v>
      </c>
      <c r="L40" s="84">
        <f>J40/'סכום נכסי הקרן'!$C$42</f>
        <v>1.3796443570262253E-7</v>
      </c>
    </row>
    <row r="41" spans="2:12">
      <c r="B41" s="76" t="s">
        <v>2102</v>
      </c>
      <c r="C41" s="73" t="s">
        <v>2125</v>
      </c>
      <c r="D41" s="73">
        <v>20</v>
      </c>
      <c r="E41" s="73" t="s">
        <v>307</v>
      </c>
      <c r="F41" s="73" t="s">
        <v>308</v>
      </c>
      <c r="G41" s="86" t="s">
        <v>129</v>
      </c>
      <c r="H41" s="87">
        <v>0</v>
      </c>
      <c r="I41" s="87">
        <v>0</v>
      </c>
      <c r="J41" s="83">
        <v>0.180499085</v>
      </c>
      <c r="K41" s="84">
        <f t="shared" si="1"/>
        <v>3.705588475424711E-5</v>
      </c>
      <c r="L41" s="84">
        <f>J41/'סכום נכסי הקרן'!$C$42</f>
        <v>5.0983796953935865E-6</v>
      </c>
    </row>
    <row r="42" spans="2:12">
      <c r="B42" s="76" t="s">
        <v>2102</v>
      </c>
      <c r="C42" s="73" t="s">
        <v>2126</v>
      </c>
      <c r="D42" s="73">
        <v>20</v>
      </c>
      <c r="E42" s="73" t="s">
        <v>307</v>
      </c>
      <c r="F42" s="73" t="s">
        <v>308</v>
      </c>
      <c r="G42" s="86" t="s">
        <v>127</v>
      </c>
      <c r="H42" s="87">
        <v>0</v>
      </c>
      <c r="I42" s="87">
        <v>0</v>
      </c>
      <c r="J42" s="83">
        <v>95.243245137000002</v>
      </c>
      <c r="K42" s="84">
        <f t="shared" si="1"/>
        <v>1.9553133554207097E-2</v>
      </c>
      <c r="L42" s="84">
        <f>J42/'סכום נכסי הקרן'!$C$42</f>
        <v>2.6902420426667246E-3</v>
      </c>
    </row>
    <row r="43" spans="2:12">
      <c r="B43" s="76" t="s">
        <v>2102</v>
      </c>
      <c r="C43" s="73" t="s">
        <v>2127</v>
      </c>
      <c r="D43" s="73">
        <v>20</v>
      </c>
      <c r="E43" s="73" t="s">
        <v>307</v>
      </c>
      <c r="F43" s="73" t="s">
        <v>308</v>
      </c>
      <c r="G43" s="86" t="s">
        <v>136</v>
      </c>
      <c r="H43" s="87">
        <v>0</v>
      </c>
      <c r="I43" s="87">
        <v>0</v>
      </c>
      <c r="J43" s="83">
        <v>4.0100599999999998E-4</v>
      </c>
      <c r="K43" s="84">
        <f t="shared" si="1"/>
        <v>8.2325249026950002E-8</v>
      </c>
      <c r="L43" s="84">
        <f>J43/'סכום נכסי הקרן'!$C$42</f>
        <v>1.1326821120068284E-8</v>
      </c>
    </row>
    <row r="44" spans="2:12">
      <c r="B44" s="76" t="s">
        <v>2102</v>
      </c>
      <c r="C44" s="73" t="s">
        <v>2104</v>
      </c>
      <c r="D44" s="73">
        <v>20</v>
      </c>
      <c r="E44" s="73" t="s">
        <v>307</v>
      </c>
      <c r="F44" s="73" t="s">
        <v>308</v>
      </c>
      <c r="G44" s="86" t="s">
        <v>130</v>
      </c>
      <c r="H44" s="87">
        <v>0</v>
      </c>
      <c r="I44" s="87">
        <v>0</v>
      </c>
      <c r="J44" s="83">
        <v>0.60958163799999998</v>
      </c>
      <c r="K44" s="84">
        <f>J44/$J$10</f>
        <v>1.2514516029836484E-4</v>
      </c>
      <c r="L44" s="84">
        <f>J44/'סכום נכסי הקרן'!$C$42</f>
        <v>1.7218251526670972E-5</v>
      </c>
    </row>
    <row r="45" spans="2:12">
      <c r="B45" s="76" t="s">
        <v>2094</v>
      </c>
      <c r="C45" s="73" t="s">
        <v>2128</v>
      </c>
      <c r="D45" s="73">
        <v>11</v>
      </c>
      <c r="E45" s="73" t="s">
        <v>307</v>
      </c>
      <c r="F45" s="73" t="s">
        <v>308</v>
      </c>
      <c r="G45" s="86" t="s">
        <v>129</v>
      </c>
      <c r="H45" s="87">
        <v>0</v>
      </c>
      <c r="I45" s="87">
        <v>0</v>
      </c>
      <c r="J45" s="83">
        <v>1.6322734000000002E-2</v>
      </c>
      <c r="K45" s="84">
        <f t="shared" si="1"/>
        <v>3.3510050756114973E-6</v>
      </c>
      <c r="L45" s="84">
        <f>J45/'סכום נכסי הקרן'!$C$42</f>
        <v>4.6105217430277025E-7</v>
      </c>
    </row>
    <row r="46" spans="2:12">
      <c r="B46" s="76" t="s">
        <v>2094</v>
      </c>
      <c r="C46" s="73" t="s">
        <v>2129</v>
      </c>
      <c r="D46" s="73">
        <v>11</v>
      </c>
      <c r="E46" s="73" t="s">
        <v>307</v>
      </c>
      <c r="F46" s="73" t="s">
        <v>308</v>
      </c>
      <c r="G46" s="86" t="s">
        <v>130</v>
      </c>
      <c r="H46" s="87">
        <v>0</v>
      </c>
      <c r="I46" s="87">
        <v>0</v>
      </c>
      <c r="J46" s="83">
        <v>3.3496760000000002E-3</v>
      </c>
      <c r="K46" s="84">
        <f t="shared" si="1"/>
        <v>6.8767776756357213E-7</v>
      </c>
      <c r="L46" s="84">
        <f>J46/'סכום נכסי הקרן'!$C$42</f>
        <v>9.461499544192819E-8</v>
      </c>
    </row>
    <row r="47" spans="2:12">
      <c r="B47" s="76" t="s">
        <v>2094</v>
      </c>
      <c r="C47" s="73" t="s">
        <v>2130</v>
      </c>
      <c r="D47" s="73">
        <v>11</v>
      </c>
      <c r="E47" s="73" t="s">
        <v>307</v>
      </c>
      <c r="F47" s="73" t="s">
        <v>308</v>
      </c>
      <c r="G47" s="86" t="s">
        <v>127</v>
      </c>
      <c r="H47" s="87">
        <v>0</v>
      </c>
      <c r="I47" s="87">
        <v>0</v>
      </c>
      <c r="J47" s="83">
        <v>2.773305358</v>
      </c>
      <c r="K47" s="84">
        <f t="shared" si="1"/>
        <v>5.693507185057699E-4</v>
      </c>
      <c r="L47" s="84">
        <f>J47/'סכום נכסי הקרן'!$C$42</f>
        <v>7.833482217571042E-5</v>
      </c>
    </row>
    <row r="48" spans="2:12">
      <c r="B48" s="72"/>
      <c r="C48" s="73"/>
      <c r="D48" s="73"/>
      <c r="E48" s="73"/>
      <c r="F48" s="73"/>
      <c r="G48" s="73"/>
      <c r="H48" s="73"/>
      <c r="I48" s="73"/>
      <c r="J48" s="73"/>
      <c r="K48" s="84"/>
      <c r="L48" s="73"/>
    </row>
    <row r="49" spans="2:12">
      <c r="B49" s="125"/>
      <c r="C49" s="125"/>
      <c r="D49" s="110"/>
      <c r="E49" s="110"/>
      <c r="F49" s="110"/>
      <c r="G49" s="110"/>
      <c r="H49" s="110"/>
      <c r="I49" s="110"/>
      <c r="J49" s="110"/>
      <c r="K49" s="110"/>
      <c r="L49" s="110"/>
    </row>
    <row r="50" spans="2:12">
      <c r="B50" s="125"/>
      <c r="C50" s="125"/>
      <c r="D50" s="110"/>
      <c r="E50" s="110"/>
      <c r="F50" s="110"/>
      <c r="G50" s="110"/>
      <c r="H50" s="110"/>
      <c r="I50" s="110"/>
      <c r="J50" s="110"/>
      <c r="K50" s="110"/>
      <c r="L50" s="110"/>
    </row>
    <row r="51" spans="2:12">
      <c r="B51" s="125"/>
      <c r="C51" s="125"/>
      <c r="D51" s="110"/>
      <c r="E51" s="110"/>
      <c r="F51" s="110"/>
      <c r="G51" s="110"/>
      <c r="H51" s="110"/>
      <c r="I51" s="110"/>
      <c r="J51" s="110"/>
      <c r="K51" s="110"/>
      <c r="L51" s="110"/>
    </row>
    <row r="52" spans="2:12">
      <c r="B52" s="126" t="s">
        <v>213</v>
      </c>
      <c r="C52" s="125"/>
      <c r="D52" s="110"/>
      <c r="E52" s="110"/>
      <c r="F52" s="110"/>
      <c r="G52" s="110"/>
      <c r="H52" s="110"/>
      <c r="I52" s="110"/>
      <c r="J52" s="110"/>
      <c r="K52" s="110"/>
      <c r="L52" s="110"/>
    </row>
    <row r="53" spans="2:12">
      <c r="B53" s="127"/>
      <c r="C53" s="125"/>
      <c r="D53" s="110"/>
      <c r="E53" s="110"/>
      <c r="F53" s="110"/>
      <c r="G53" s="110"/>
      <c r="H53" s="110"/>
      <c r="I53" s="110"/>
      <c r="J53" s="110"/>
      <c r="K53" s="110"/>
      <c r="L53" s="110"/>
    </row>
    <row r="54" spans="2:12">
      <c r="B54" s="125"/>
      <c r="C54" s="125"/>
      <c r="D54" s="110"/>
      <c r="E54" s="110"/>
      <c r="F54" s="110"/>
      <c r="G54" s="110"/>
      <c r="H54" s="110"/>
      <c r="I54" s="110"/>
      <c r="J54" s="110"/>
      <c r="K54" s="110"/>
      <c r="L54" s="110"/>
    </row>
    <row r="55" spans="2:12">
      <c r="B55" s="125"/>
      <c r="C55" s="125"/>
      <c r="D55" s="110"/>
      <c r="E55" s="110"/>
      <c r="F55" s="110"/>
      <c r="G55" s="110"/>
      <c r="H55" s="110"/>
      <c r="I55" s="110"/>
      <c r="J55" s="110"/>
      <c r="K55" s="110"/>
      <c r="L55" s="110"/>
    </row>
    <row r="56" spans="2:12">
      <c r="B56" s="125"/>
      <c r="C56" s="125"/>
      <c r="D56" s="110"/>
      <c r="E56" s="110"/>
      <c r="F56" s="110"/>
      <c r="G56" s="110"/>
      <c r="H56" s="110"/>
      <c r="I56" s="110"/>
      <c r="J56" s="110"/>
      <c r="K56" s="110"/>
      <c r="L56" s="110"/>
    </row>
    <row r="57" spans="2:12">
      <c r="B57" s="125"/>
      <c r="C57" s="125"/>
      <c r="D57" s="110"/>
      <c r="E57" s="110"/>
      <c r="F57" s="110"/>
      <c r="G57" s="110"/>
      <c r="H57" s="110"/>
      <c r="I57" s="110"/>
      <c r="J57" s="110"/>
      <c r="K57" s="110"/>
      <c r="L57" s="110"/>
    </row>
    <row r="58" spans="2:12">
      <c r="B58" s="125"/>
      <c r="C58" s="125"/>
      <c r="D58" s="110"/>
      <c r="E58" s="110"/>
      <c r="F58" s="110"/>
      <c r="G58" s="110"/>
      <c r="H58" s="110"/>
      <c r="I58" s="110"/>
      <c r="J58" s="110"/>
      <c r="K58" s="110"/>
      <c r="L58" s="110"/>
    </row>
    <row r="59" spans="2:12">
      <c r="B59" s="125"/>
      <c r="C59" s="125"/>
      <c r="D59" s="110"/>
      <c r="E59" s="110"/>
      <c r="F59" s="110"/>
      <c r="G59" s="110"/>
      <c r="H59" s="110"/>
      <c r="I59" s="110"/>
      <c r="J59" s="110"/>
      <c r="K59" s="110"/>
      <c r="L59" s="110"/>
    </row>
    <row r="60" spans="2:12">
      <c r="B60" s="125"/>
      <c r="C60" s="125"/>
      <c r="D60" s="110"/>
      <c r="E60" s="110"/>
      <c r="F60" s="110"/>
      <c r="G60" s="110"/>
      <c r="H60" s="110"/>
      <c r="I60" s="110"/>
      <c r="J60" s="110"/>
      <c r="K60" s="110"/>
      <c r="L60" s="110"/>
    </row>
    <row r="61" spans="2:12">
      <c r="B61" s="125"/>
      <c r="C61" s="125"/>
      <c r="D61" s="110"/>
      <c r="E61" s="110"/>
      <c r="F61" s="110"/>
      <c r="G61" s="110"/>
      <c r="H61" s="110"/>
      <c r="I61" s="110"/>
      <c r="J61" s="110"/>
      <c r="K61" s="110"/>
      <c r="L61" s="110"/>
    </row>
    <row r="62" spans="2:12">
      <c r="B62" s="125"/>
      <c r="C62" s="125"/>
      <c r="D62" s="110"/>
      <c r="E62" s="110"/>
      <c r="F62" s="110"/>
      <c r="G62" s="110"/>
      <c r="H62" s="110"/>
      <c r="I62" s="110"/>
      <c r="J62" s="110"/>
      <c r="K62" s="110"/>
      <c r="L62" s="110"/>
    </row>
    <row r="63" spans="2:12">
      <c r="B63" s="125"/>
      <c r="C63" s="125"/>
      <c r="D63" s="110"/>
      <c r="E63" s="110"/>
      <c r="F63" s="110"/>
      <c r="G63" s="110"/>
      <c r="H63" s="110"/>
      <c r="I63" s="110"/>
      <c r="J63" s="110"/>
      <c r="K63" s="110"/>
      <c r="L63" s="110"/>
    </row>
    <row r="64" spans="2:12">
      <c r="B64" s="125"/>
      <c r="C64" s="125"/>
      <c r="D64" s="110"/>
      <c r="E64" s="110"/>
      <c r="F64" s="110"/>
      <c r="G64" s="110"/>
      <c r="H64" s="110"/>
      <c r="I64" s="110"/>
      <c r="J64" s="110"/>
      <c r="K64" s="110"/>
      <c r="L64" s="110"/>
    </row>
    <row r="65" spans="2:12">
      <c r="B65" s="125"/>
      <c r="C65" s="125"/>
      <c r="D65" s="110"/>
      <c r="E65" s="110"/>
      <c r="F65" s="110"/>
      <c r="G65" s="110"/>
      <c r="H65" s="110"/>
      <c r="I65" s="110"/>
      <c r="J65" s="110"/>
      <c r="K65" s="110"/>
      <c r="L65" s="110"/>
    </row>
    <row r="66" spans="2:12">
      <c r="B66" s="125"/>
      <c r="C66" s="125"/>
      <c r="D66" s="110"/>
      <c r="E66" s="110"/>
      <c r="F66" s="110"/>
      <c r="G66" s="110"/>
      <c r="H66" s="110"/>
      <c r="I66" s="110"/>
      <c r="J66" s="110"/>
      <c r="K66" s="110"/>
      <c r="L66" s="110"/>
    </row>
    <row r="67" spans="2:12">
      <c r="B67" s="125"/>
      <c r="C67" s="125"/>
      <c r="D67" s="110"/>
      <c r="E67" s="110"/>
      <c r="F67" s="110"/>
      <c r="G67" s="110"/>
      <c r="H67" s="110"/>
      <c r="I67" s="110"/>
      <c r="J67" s="110"/>
      <c r="K67" s="110"/>
      <c r="L67" s="110"/>
    </row>
    <row r="68" spans="2:12">
      <c r="B68" s="125"/>
      <c r="C68" s="125"/>
      <c r="D68" s="110"/>
      <c r="E68" s="110"/>
      <c r="F68" s="110"/>
      <c r="G68" s="110"/>
      <c r="H68" s="110"/>
      <c r="I68" s="110"/>
      <c r="J68" s="110"/>
      <c r="K68" s="110"/>
      <c r="L68" s="110"/>
    </row>
    <row r="69" spans="2:12">
      <c r="B69" s="125"/>
      <c r="C69" s="125"/>
      <c r="D69" s="110"/>
      <c r="E69" s="110"/>
      <c r="F69" s="110"/>
      <c r="G69" s="110"/>
      <c r="H69" s="110"/>
      <c r="I69" s="110"/>
      <c r="J69" s="110"/>
      <c r="K69" s="110"/>
      <c r="L69" s="110"/>
    </row>
    <row r="70" spans="2:12">
      <c r="B70" s="125"/>
      <c r="C70" s="125"/>
      <c r="D70" s="110"/>
      <c r="E70" s="110"/>
      <c r="F70" s="110"/>
      <c r="G70" s="110"/>
      <c r="H70" s="110"/>
      <c r="I70" s="110"/>
      <c r="J70" s="110"/>
      <c r="K70" s="110"/>
      <c r="L70" s="110"/>
    </row>
    <row r="71" spans="2:12">
      <c r="B71" s="125"/>
      <c r="C71" s="125"/>
      <c r="D71" s="110"/>
      <c r="E71" s="110"/>
      <c r="F71" s="110"/>
      <c r="G71" s="110"/>
      <c r="H71" s="110"/>
      <c r="I71" s="110"/>
      <c r="J71" s="110"/>
      <c r="K71" s="110"/>
      <c r="L71" s="110"/>
    </row>
    <row r="72" spans="2:12">
      <c r="B72" s="125"/>
      <c r="C72" s="125"/>
      <c r="D72" s="110"/>
      <c r="E72" s="110"/>
      <c r="F72" s="110"/>
      <c r="G72" s="110"/>
      <c r="H72" s="110"/>
      <c r="I72" s="110"/>
      <c r="J72" s="110"/>
      <c r="K72" s="110"/>
      <c r="L72" s="110"/>
    </row>
    <row r="73" spans="2:12">
      <c r="B73" s="125"/>
      <c r="C73" s="125"/>
      <c r="D73" s="110"/>
      <c r="E73" s="110"/>
      <c r="F73" s="110"/>
      <c r="G73" s="110"/>
      <c r="H73" s="110"/>
      <c r="I73" s="110"/>
      <c r="J73" s="110"/>
      <c r="K73" s="110"/>
      <c r="L73" s="110"/>
    </row>
    <row r="74" spans="2:12">
      <c r="B74" s="125"/>
      <c r="C74" s="125"/>
      <c r="D74" s="110"/>
      <c r="E74" s="110"/>
      <c r="F74" s="110"/>
      <c r="G74" s="110"/>
      <c r="H74" s="110"/>
      <c r="I74" s="110"/>
      <c r="J74" s="110"/>
      <c r="K74" s="110"/>
      <c r="L74" s="110"/>
    </row>
    <row r="75" spans="2:12">
      <c r="B75" s="125"/>
      <c r="C75" s="125"/>
      <c r="D75" s="110"/>
      <c r="E75" s="110"/>
      <c r="F75" s="110"/>
      <c r="G75" s="110"/>
      <c r="H75" s="110"/>
      <c r="I75" s="110"/>
      <c r="J75" s="110"/>
      <c r="K75" s="110"/>
      <c r="L75" s="110"/>
    </row>
    <row r="76" spans="2:12">
      <c r="B76" s="125"/>
      <c r="C76" s="125"/>
      <c r="D76" s="110"/>
      <c r="E76" s="110"/>
      <c r="F76" s="110"/>
      <c r="G76" s="110"/>
      <c r="H76" s="110"/>
      <c r="I76" s="110"/>
      <c r="J76" s="110"/>
      <c r="K76" s="110"/>
      <c r="L76" s="110"/>
    </row>
    <row r="77" spans="2:12">
      <c r="B77" s="125"/>
      <c r="C77" s="125"/>
      <c r="D77" s="110"/>
      <c r="E77" s="110"/>
      <c r="F77" s="110"/>
      <c r="G77" s="110"/>
      <c r="H77" s="110"/>
      <c r="I77" s="110"/>
      <c r="J77" s="110"/>
      <c r="K77" s="110"/>
      <c r="L77" s="110"/>
    </row>
    <row r="78" spans="2:12">
      <c r="B78" s="125"/>
      <c r="C78" s="125"/>
      <c r="D78" s="110"/>
      <c r="E78" s="110"/>
      <c r="F78" s="110"/>
      <c r="G78" s="110"/>
      <c r="H78" s="110"/>
      <c r="I78" s="110"/>
      <c r="J78" s="110"/>
      <c r="K78" s="110"/>
      <c r="L78" s="110"/>
    </row>
    <row r="79" spans="2:12">
      <c r="B79" s="125"/>
      <c r="C79" s="125"/>
      <c r="D79" s="110"/>
      <c r="E79" s="110"/>
      <c r="F79" s="110"/>
      <c r="G79" s="110"/>
      <c r="H79" s="110"/>
      <c r="I79" s="110"/>
      <c r="J79" s="110"/>
      <c r="K79" s="110"/>
      <c r="L79" s="110"/>
    </row>
    <row r="80" spans="2:12">
      <c r="B80" s="125"/>
      <c r="C80" s="125"/>
      <c r="D80" s="110"/>
      <c r="E80" s="110"/>
      <c r="F80" s="110"/>
      <c r="G80" s="110"/>
      <c r="H80" s="110"/>
      <c r="I80" s="110"/>
      <c r="J80" s="110"/>
      <c r="K80" s="110"/>
      <c r="L80" s="110"/>
    </row>
    <row r="81" spans="2:12">
      <c r="B81" s="125"/>
      <c r="C81" s="125"/>
      <c r="D81" s="110"/>
      <c r="E81" s="110"/>
      <c r="F81" s="110"/>
      <c r="G81" s="110"/>
      <c r="H81" s="110"/>
      <c r="I81" s="110"/>
      <c r="J81" s="110"/>
      <c r="K81" s="110"/>
      <c r="L81" s="110"/>
    </row>
    <row r="82" spans="2:12">
      <c r="B82" s="125"/>
      <c r="C82" s="125"/>
      <c r="D82" s="110"/>
      <c r="E82" s="110"/>
      <c r="F82" s="110"/>
      <c r="G82" s="110"/>
      <c r="H82" s="110"/>
      <c r="I82" s="110"/>
      <c r="J82" s="110"/>
      <c r="K82" s="110"/>
      <c r="L82" s="110"/>
    </row>
    <row r="83" spans="2:12">
      <c r="B83" s="125"/>
      <c r="C83" s="125"/>
      <c r="D83" s="110"/>
      <c r="E83" s="110"/>
      <c r="F83" s="110"/>
      <c r="G83" s="110"/>
      <c r="H83" s="110"/>
      <c r="I83" s="110"/>
      <c r="J83" s="110"/>
      <c r="K83" s="110"/>
      <c r="L83" s="110"/>
    </row>
    <row r="84" spans="2:12">
      <c r="B84" s="125"/>
      <c r="C84" s="125"/>
      <c r="D84" s="110"/>
      <c r="E84" s="110"/>
      <c r="F84" s="110"/>
      <c r="G84" s="110"/>
      <c r="H84" s="110"/>
      <c r="I84" s="110"/>
      <c r="J84" s="110"/>
      <c r="K84" s="110"/>
      <c r="L84" s="110"/>
    </row>
    <row r="85" spans="2:12">
      <c r="B85" s="125"/>
      <c r="C85" s="125"/>
      <c r="D85" s="110"/>
      <c r="E85" s="110"/>
      <c r="F85" s="110"/>
      <c r="G85" s="110"/>
      <c r="H85" s="110"/>
      <c r="I85" s="110"/>
      <c r="J85" s="110"/>
      <c r="K85" s="110"/>
      <c r="L85" s="110"/>
    </row>
    <row r="86" spans="2:12">
      <c r="B86" s="125"/>
      <c r="C86" s="125"/>
      <c r="D86" s="110"/>
      <c r="E86" s="110"/>
      <c r="F86" s="110"/>
      <c r="G86" s="110"/>
      <c r="H86" s="110"/>
      <c r="I86" s="110"/>
      <c r="J86" s="110"/>
      <c r="K86" s="110"/>
      <c r="L86" s="110"/>
    </row>
    <row r="87" spans="2:12">
      <c r="B87" s="125"/>
      <c r="C87" s="125"/>
      <c r="D87" s="110"/>
      <c r="E87" s="110"/>
      <c r="F87" s="110"/>
      <c r="G87" s="110"/>
      <c r="H87" s="110"/>
      <c r="I87" s="110"/>
      <c r="J87" s="110"/>
      <c r="K87" s="110"/>
      <c r="L87" s="110"/>
    </row>
    <row r="88" spans="2:12">
      <c r="B88" s="125"/>
      <c r="C88" s="125"/>
      <c r="D88" s="110"/>
      <c r="E88" s="110"/>
      <c r="F88" s="110"/>
      <c r="G88" s="110"/>
      <c r="H88" s="110"/>
      <c r="I88" s="110"/>
      <c r="J88" s="110"/>
      <c r="K88" s="110"/>
      <c r="L88" s="110"/>
    </row>
    <row r="89" spans="2:12">
      <c r="B89" s="125"/>
      <c r="C89" s="125"/>
      <c r="D89" s="110"/>
      <c r="E89" s="110"/>
      <c r="F89" s="110"/>
      <c r="G89" s="110"/>
      <c r="H89" s="110"/>
      <c r="I89" s="110"/>
      <c r="J89" s="110"/>
      <c r="K89" s="110"/>
      <c r="L89" s="110"/>
    </row>
    <row r="90" spans="2:12">
      <c r="B90" s="125"/>
      <c r="C90" s="125"/>
      <c r="D90" s="110"/>
      <c r="E90" s="110"/>
      <c r="F90" s="110"/>
      <c r="G90" s="110"/>
      <c r="H90" s="110"/>
      <c r="I90" s="110"/>
      <c r="J90" s="110"/>
      <c r="K90" s="110"/>
      <c r="L90" s="110"/>
    </row>
    <row r="91" spans="2:12">
      <c r="B91" s="125"/>
      <c r="C91" s="125"/>
      <c r="D91" s="110"/>
      <c r="E91" s="110"/>
      <c r="F91" s="110"/>
      <c r="G91" s="110"/>
      <c r="H91" s="110"/>
      <c r="I91" s="110"/>
      <c r="J91" s="110"/>
      <c r="K91" s="110"/>
      <c r="L91" s="110"/>
    </row>
    <row r="92" spans="2:12">
      <c r="B92" s="125"/>
      <c r="C92" s="125"/>
      <c r="D92" s="110"/>
      <c r="E92" s="110"/>
      <c r="F92" s="110"/>
      <c r="G92" s="110"/>
      <c r="H92" s="110"/>
      <c r="I92" s="110"/>
      <c r="J92" s="110"/>
      <c r="K92" s="110"/>
      <c r="L92" s="110"/>
    </row>
    <row r="93" spans="2:12">
      <c r="B93" s="125"/>
      <c r="C93" s="125"/>
      <c r="D93" s="110"/>
      <c r="E93" s="110"/>
      <c r="F93" s="110"/>
      <c r="G93" s="110"/>
      <c r="H93" s="110"/>
      <c r="I93" s="110"/>
      <c r="J93" s="110"/>
      <c r="K93" s="110"/>
      <c r="L93" s="110"/>
    </row>
    <row r="94" spans="2:12">
      <c r="B94" s="125"/>
      <c r="C94" s="125"/>
      <c r="D94" s="110"/>
      <c r="E94" s="110"/>
      <c r="F94" s="110"/>
      <c r="G94" s="110"/>
      <c r="H94" s="110"/>
      <c r="I94" s="110"/>
      <c r="J94" s="110"/>
      <c r="K94" s="110"/>
      <c r="L94" s="110"/>
    </row>
    <row r="95" spans="2:12">
      <c r="B95" s="125"/>
      <c r="C95" s="125"/>
      <c r="D95" s="110"/>
      <c r="E95" s="110"/>
      <c r="F95" s="110"/>
      <c r="G95" s="110"/>
      <c r="H95" s="110"/>
      <c r="I95" s="110"/>
      <c r="J95" s="110"/>
      <c r="K95" s="110"/>
      <c r="L95" s="110"/>
    </row>
    <row r="96" spans="2:12">
      <c r="B96" s="125"/>
      <c r="C96" s="125"/>
      <c r="D96" s="110"/>
      <c r="E96" s="110"/>
      <c r="F96" s="110"/>
      <c r="G96" s="110"/>
      <c r="H96" s="110"/>
      <c r="I96" s="110"/>
      <c r="J96" s="110"/>
      <c r="K96" s="110"/>
      <c r="L96" s="110"/>
    </row>
    <row r="97" spans="2:12">
      <c r="B97" s="125"/>
      <c r="C97" s="125"/>
      <c r="D97" s="110"/>
      <c r="E97" s="110"/>
      <c r="F97" s="110"/>
      <c r="G97" s="110"/>
      <c r="H97" s="110"/>
      <c r="I97" s="110"/>
      <c r="J97" s="110"/>
      <c r="K97" s="110"/>
      <c r="L97" s="110"/>
    </row>
    <row r="98" spans="2:12">
      <c r="B98" s="125"/>
      <c r="C98" s="125"/>
      <c r="D98" s="110"/>
      <c r="E98" s="110"/>
      <c r="F98" s="110"/>
      <c r="G98" s="110"/>
      <c r="H98" s="110"/>
      <c r="I98" s="110"/>
      <c r="J98" s="110"/>
      <c r="K98" s="110"/>
      <c r="L98" s="110"/>
    </row>
    <row r="99" spans="2:12">
      <c r="B99" s="125"/>
      <c r="C99" s="125"/>
      <c r="D99" s="110"/>
      <c r="E99" s="110"/>
      <c r="F99" s="110"/>
      <c r="G99" s="110"/>
      <c r="H99" s="110"/>
      <c r="I99" s="110"/>
      <c r="J99" s="110"/>
      <c r="K99" s="110"/>
      <c r="L99" s="110"/>
    </row>
    <row r="100" spans="2:12">
      <c r="B100" s="125"/>
      <c r="C100" s="125"/>
      <c r="D100" s="110"/>
      <c r="E100" s="110"/>
      <c r="F100" s="110"/>
      <c r="G100" s="110"/>
      <c r="H100" s="110"/>
      <c r="I100" s="110"/>
      <c r="J100" s="110"/>
      <c r="K100" s="110"/>
      <c r="L100" s="110"/>
    </row>
    <row r="101" spans="2:12">
      <c r="B101" s="125"/>
      <c r="C101" s="125"/>
      <c r="D101" s="110"/>
      <c r="E101" s="110"/>
      <c r="F101" s="110"/>
      <c r="G101" s="110"/>
      <c r="H101" s="110"/>
      <c r="I101" s="110"/>
      <c r="J101" s="110"/>
      <c r="K101" s="110"/>
      <c r="L101" s="110"/>
    </row>
    <row r="102" spans="2:12">
      <c r="B102" s="125"/>
      <c r="C102" s="125"/>
      <c r="D102" s="110"/>
      <c r="E102" s="110"/>
      <c r="F102" s="110"/>
      <c r="G102" s="110"/>
      <c r="H102" s="110"/>
      <c r="I102" s="110"/>
      <c r="J102" s="110"/>
      <c r="K102" s="110"/>
      <c r="L102" s="110"/>
    </row>
    <row r="103" spans="2:12">
      <c r="B103" s="125"/>
      <c r="C103" s="125"/>
      <c r="D103" s="110"/>
      <c r="E103" s="110"/>
      <c r="F103" s="110"/>
      <c r="G103" s="110"/>
      <c r="H103" s="110"/>
      <c r="I103" s="110"/>
      <c r="J103" s="110"/>
      <c r="K103" s="110"/>
      <c r="L103" s="110"/>
    </row>
    <row r="104" spans="2:12">
      <c r="B104" s="125"/>
      <c r="C104" s="125"/>
      <c r="D104" s="110"/>
      <c r="E104" s="110"/>
      <c r="F104" s="110"/>
      <c r="G104" s="110"/>
      <c r="H104" s="110"/>
      <c r="I104" s="110"/>
      <c r="J104" s="110"/>
      <c r="K104" s="110"/>
      <c r="L104" s="110"/>
    </row>
    <row r="105" spans="2:12">
      <c r="B105" s="125"/>
      <c r="C105" s="125"/>
      <c r="D105" s="110"/>
      <c r="E105" s="110"/>
      <c r="F105" s="110"/>
      <c r="G105" s="110"/>
      <c r="H105" s="110"/>
      <c r="I105" s="110"/>
      <c r="J105" s="110"/>
      <c r="K105" s="110"/>
      <c r="L105" s="110"/>
    </row>
    <row r="106" spans="2:12">
      <c r="B106" s="125"/>
      <c r="C106" s="125"/>
      <c r="D106" s="110"/>
      <c r="E106" s="110"/>
      <c r="F106" s="110"/>
      <c r="G106" s="110"/>
      <c r="H106" s="110"/>
      <c r="I106" s="110"/>
      <c r="J106" s="110"/>
      <c r="K106" s="110"/>
      <c r="L106" s="110"/>
    </row>
    <row r="107" spans="2:12">
      <c r="B107" s="125"/>
      <c r="C107" s="125"/>
      <c r="D107" s="110"/>
      <c r="E107" s="110"/>
      <c r="F107" s="110"/>
      <c r="G107" s="110"/>
      <c r="H107" s="110"/>
      <c r="I107" s="110"/>
      <c r="J107" s="110"/>
      <c r="K107" s="110"/>
      <c r="L107" s="110"/>
    </row>
    <row r="108" spans="2:12">
      <c r="B108" s="125"/>
      <c r="C108" s="125"/>
      <c r="D108" s="110"/>
      <c r="E108" s="110"/>
      <c r="F108" s="110"/>
      <c r="G108" s="110"/>
      <c r="H108" s="110"/>
      <c r="I108" s="110"/>
      <c r="J108" s="110"/>
      <c r="K108" s="110"/>
      <c r="L108" s="110"/>
    </row>
    <row r="109" spans="2:12">
      <c r="B109" s="125"/>
      <c r="C109" s="125"/>
      <c r="D109" s="110"/>
      <c r="E109" s="110"/>
      <c r="F109" s="110"/>
      <c r="G109" s="110"/>
      <c r="H109" s="110"/>
      <c r="I109" s="110"/>
      <c r="J109" s="110"/>
      <c r="K109" s="110"/>
      <c r="L109" s="110"/>
    </row>
    <row r="110" spans="2:12">
      <c r="B110" s="125"/>
      <c r="C110" s="125"/>
      <c r="D110" s="110"/>
      <c r="E110" s="110"/>
      <c r="F110" s="110"/>
      <c r="G110" s="110"/>
      <c r="H110" s="110"/>
      <c r="I110" s="110"/>
      <c r="J110" s="110"/>
      <c r="K110" s="110"/>
      <c r="L110" s="110"/>
    </row>
    <row r="111" spans="2:12">
      <c r="B111" s="125"/>
      <c r="C111" s="125"/>
      <c r="D111" s="110"/>
      <c r="E111" s="110"/>
      <c r="F111" s="110"/>
      <c r="G111" s="110"/>
      <c r="H111" s="110"/>
      <c r="I111" s="110"/>
      <c r="J111" s="110"/>
      <c r="K111" s="110"/>
      <c r="L111" s="110"/>
    </row>
    <row r="112" spans="2:12">
      <c r="B112" s="125"/>
      <c r="C112" s="125"/>
      <c r="D112" s="110"/>
      <c r="E112" s="110"/>
      <c r="F112" s="110"/>
      <c r="G112" s="110"/>
      <c r="H112" s="110"/>
      <c r="I112" s="110"/>
      <c r="J112" s="110"/>
      <c r="K112" s="110"/>
      <c r="L112" s="110"/>
    </row>
    <row r="113" spans="2:12">
      <c r="B113" s="125"/>
      <c r="C113" s="125"/>
      <c r="D113" s="110"/>
      <c r="E113" s="110"/>
      <c r="F113" s="110"/>
      <c r="G113" s="110"/>
      <c r="H113" s="110"/>
      <c r="I113" s="110"/>
      <c r="J113" s="110"/>
      <c r="K113" s="110"/>
      <c r="L113" s="110"/>
    </row>
    <row r="114" spans="2:12">
      <c r="B114" s="125"/>
      <c r="C114" s="125"/>
      <c r="D114" s="110"/>
      <c r="E114" s="110"/>
      <c r="F114" s="110"/>
      <c r="G114" s="110"/>
      <c r="H114" s="110"/>
      <c r="I114" s="110"/>
      <c r="J114" s="110"/>
      <c r="K114" s="110"/>
      <c r="L114" s="110"/>
    </row>
    <row r="115" spans="2:12">
      <c r="B115" s="125"/>
      <c r="C115" s="125"/>
      <c r="D115" s="110"/>
      <c r="E115" s="110"/>
      <c r="F115" s="110"/>
      <c r="G115" s="110"/>
      <c r="H115" s="110"/>
      <c r="I115" s="110"/>
      <c r="J115" s="110"/>
      <c r="K115" s="110"/>
      <c r="L115" s="110"/>
    </row>
    <row r="116" spans="2:12">
      <c r="B116" s="125"/>
      <c r="C116" s="125"/>
      <c r="D116" s="110"/>
      <c r="E116" s="110"/>
      <c r="F116" s="110"/>
      <c r="G116" s="110"/>
      <c r="H116" s="110"/>
      <c r="I116" s="110"/>
      <c r="J116" s="110"/>
      <c r="K116" s="110"/>
      <c r="L116" s="110"/>
    </row>
    <row r="117" spans="2:12">
      <c r="B117" s="125"/>
      <c r="C117" s="125"/>
      <c r="D117" s="110"/>
      <c r="E117" s="110"/>
      <c r="F117" s="110"/>
      <c r="G117" s="110"/>
      <c r="H117" s="110"/>
      <c r="I117" s="110"/>
      <c r="J117" s="110"/>
      <c r="K117" s="110"/>
      <c r="L117" s="110"/>
    </row>
    <row r="118" spans="2:12">
      <c r="B118" s="125"/>
      <c r="C118" s="125"/>
      <c r="D118" s="110"/>
      <c r="E118" s="110"/>
      <c r="F118" s="110"/>
      <c r="G118" s="110"/>
      <c r="H118" s="110"/>
      <c r="I118" s="110"/>
      <c r="J118" s="110"/>
      <c r="K118" s="110"/>
      <c r="L118" s="110"/>
    </row>
    <row r="119" spans="2:12">
      <c r="B119" s="125"/>
      <c r="C119" s="125"/>
      <c r="D119" s="110"/>
      <c r="E119" s="110"/>
      <c r="F119" s="110"/>
      <c r="G119" s="110"/>
      <c r="H119" s="110"/>
      <c r="I119" s="110"/>
      <c r="J119" s="110"/>
      <c r="K119" s="110"/>
      <c r="L119" s="110"/>
    </row>
    <row r="120" spans="2:12">
      <c r="B120" s="125"/>
      <c r="C120" s="125"/>
      <c r="D120" s="110"/>
      <c r="E120" s="110"/>
      <c r="F120" s="110"/>
      <c r="G120" s="110"/>
      <c r="H120" s="110"/>
      <c r="I120" s="110"/>
      <c r="J120" s="110"/>
      <c r="K120" s="110"/>
      <c r="L120" s="110"/>
    </row>
    <row r="121" spans="2:12">
      <c r="B121" s="125"/>
      <c r="C121" s="125"/>
      <c r="D121" s="110"/>
      <c r="E121" s="110"/>
      <c r="F121" s="110"/>
      <c r="G121" s="110"/>
      <c r="H121" s="110"/>
      <c r="I121" s="110"/>
      <c r="J121" s="110"/>
      <c r="K121" s="110"/>
      <c r="L121" s="110"/>
    </row>
    <row r="122" spans="2:12">
      <c r="B122" s="125"/>
      <c r="C122" s="125"/>
      <c r="D122" s="110"/>
      <c r="E122" s="110"/>
      <c r="F122" s="110"/>
      <c r="G122" s="110"/>
      <c r="H122" s="110"/>
      <c r="I122" s="110"/>
      <c r="J122" s="110"/>
      <c r="K122" s="110"/>
      <c r="L122" s="110"/>
    </row>
    <row r="123" spans="2:12">
      <c r="B123" s="125"/>
      <c r="C123" s="125"/>
      <c r="D123" s="110"/>
      <c r="E123" s="110"/>
      <c r="F123" s="110"/>
      <c r="G123" s="110"/>
      <c r="H123" s="110"/>
      <c r="I123" s="110"/>
      <c r="J123" s="110"/>
      <c r="K123" s="110"/>
      <c r="L123" s="110"/>
    </row>
    <row r="124" spans="2:12">
      <c r="B124" s="125"/>
      <c r="C124" s="125"/>
      <c r="D124" s="110"/>
      <c r="E124" s="110"/>
      <c r="F124" s="110"/>
      <c r="G124" s="110"/>
      <c r="H124" s="110"/>
      <c r="I124" s="110"/>
      <c r="J124" s="110"/>
      <c r="K124" s="110"/>
      <c r="L124" s="110"/>
    </row>
    <row r="125" spans="2:12">
      <c r="B125" s="125"/>
      <c r="C125" s="125"/>
      <c r="D125" s="110"/>
      <c r="E125" s="110"/>
      <c r="F125" s="110"/>
      <c r="G125" s="110"/>
      <c r="H125" s="110"/>
      <c r="I125" s="110"/>
      <c r="J125" s="110"/>
      <c r="K125" s="110"/>
      <c r="L125" s="110"/>
    </row>
    <row r="126" spans="2:12">
      <c r="B126" s="125"/>
      <c r="C126" s="125"/>
      <c r="D126" s="110"/>
      <c r="E126" s="110"/>
      <c r="F126" s="110"/>
      <c r="G126" s="110"/>
      <c r="H126" s="110"/>
      <c r="I126" s="110"/>
      <c r="J126" s="110"/>
      <c r="K126" s="110"/>
      <c r="L126" s="110"/>
    </row>
    <row r="127" spans="2:12">
      <c r="B127" s="125"/>
      <c r="C127" s="125"/>
      <c r="D127" s="110"/>
      <c r="E127" s="110"/>
      <c r="F127" s="110"/>
      <c r="G127" s="110"/>
      <c r="H127" s="110"/>
      <c r="I127" s="110"/>
      <c r="J127" s="110"/>
      <c r="K127" s="110"/>
      <c r="L127" s="110"/>
    </row>
    <row r="128" spans="2:12">
      <c r="B128" s="125"/>
      <c r="C128" s="125"/>
      <c r="D128" s="110"/>
      <c r="E128" s="110"/>
      <c r="F128" s="110"/>
      <c r="G128" s="110"/>
      <c r="H128" s="110"/>
      <c r="I128" s="110"/>
      <c r="J128" s="110"/>
      <c r="K128" s="110"/>
      <c r="L128" s="110"/>
    </row>
    <row r="129" spans="2:12">
      <c r="B129" s="125"/>
      <c r="C129" s="125"/>
      <c r="D129" s="110"/>
      <c r="E129" s="110"/>
      <c r="F129" s="110"/>
      <c r="G129" s="110"/>
      <c r="H129" s="110"/>
      <c r="I129" s="110"/>
      <c r="J129" s="110"/>
      <c r="K129" s="110"/>
      <c r="L129" s="110"/>
    </row>
    <row r="130" spans="2:12">
      <c r="B130" s="125"/>
      <c r="C130" s="125"/>
      <c r="D130" s="110"/>
      <c r="E130" s="110"/>
      <c r="F130" s="110"/>
      <c r="G130" s="110"/>
      <c r="H130" s="110"/>
      <c r="I130" s="110"/>
      <c r="J130" s="110"/>
      <c r="K130" s="110"/>
      <c r="L130" s="110"/>
    </row>
    <row r="131" spans="2:12">
      <c r="B131" s="125"/>
      <c r="C131" s="125"/>
      <c r="D131" s="110"/>
      <c r="E131" s="110"/>
      <c r="F131" s="110"/>
      <c r="G131" s="110"/>
      <c r="H131" s="110"/>
      <c r="I131" s="110"/>
      <c r="J131" s="110"/>
      <c r="K131" s="110"/>
      <c r="L131" s="110"/>
    </row>
    <row r="132" spans="2:12">
      <c r="B132" s="125"/>
      <c r="C132" s="125"/>
      <c r="D132" s="110"/>
      <c r="E132" s="110"/>
      <c r="F132" s="110"/>
      <c r="G132" s="110"/>
      <c r="H132" s="110"/>
      <c r="I132" s="110"/>
      <c r="J132" s="110"/>
      <c r="K132" s="110"/>
      <c r="L132" s="110"/>
    </row>
    <row r="133" spans="2:12">
      <c r="B133" s="125"/>
      <c r="C133" s="125"/>
      <c r="D133" s="110"/>
      <c r="E133" s="110"/>
      <c r="F133" s="110"/>
      <c r="G133" s="110"/>
      <c r="H133" s="110"/>
      <c r="I133" s="110"/>
      <c r="J133" s="110"/>
      <c r="K133" s="110"/>
      <c r="L133" s="110"/>
    </row>
    <row r="134" spans="2:12">
      <c r="B134" s="125"/>
      <c r="C134" s="125"/>
      <c r="D134" s="110"/>
      <c r="E134" s="110"/>
      <c r="F134" s="110"/>
      <c r="G134" s="110"/>
      <c r="H134" s="110"/>
      <c r="I134" s="110"/>
      <c r="J134" s="110"/>
      <c r="K134" s="110"/>
      <c r="L134" s="110"/>
    </row>
    <row r="135" spans="2:12">
      <c r="B135" s="125"/>
      <c r="C135" s="125"/>
      <c r="D135" s="110"/>
      <c r="E135" s="110"/>
      <c r="F135" s="110"/>
      <c r="G135" s="110"/>
      <c r="H135" s="110"/>
      <c r="I135" s="110"/>
      <c r="J135" s="110"/>
      <c r="K135" s="110"/>
      <c r="L135" s="110"/>
    </row>
    <row r="136" spans="2:12">
      <c r="B136" s="125"/>
      <c r="C136" s="125"/>
      <c r="D136" s="110"/>
      <c r="E136" s="110"/>
      <c r="F136" s="110"/>
      <c r="G136" s="110"/>
      <c r="H136" s="110"/>
      <c r="I136" s="110"/>
      <c r="J136" s="110"/>
      <c r="K136" s="110"/>
      <c r="L136" s="110"/>
    </row>
    <row r="137" spans="2:12">
      <c r="B137" s="125"/>
      <c r="C137" s="125"/>
      <c r="D137" s="110"/>
      <c r="E137" s="110"/>
      <c r="F137" s="110"/>
      <c r="G137" s="110"/>
      <c r="H137" s="110"/>
      <c r="I137" s="110"/>
      <c r="J137" s="110"/>
      <c r="K137" s="110"/>
      <c r="L137" s="110"/>
    </row>
    <row r="138" spans="2:12">
      <c r="B138" s="125"/>
      <c r="C138" s="125"/>
      <c r="D138" s="110"/>
      <c r="E138" s="110"/>
      <c r="F138" s="110"/>
      <c r="G138" s="110"/>
      <c r="H138" s="110"/>
      <c r="I138" s="110"/>
      <c r="J138" s="110"/>
      <c r="K138" s="110"/>
      <c r="L138" s="110"/>
    </row>
    <row r="139" spans="2:12">
      <c r="B139" s="125"/>
      <c r="C139" s="125"/>
      <c r="D139" s="110"/>
      <c r="E139" s="110"/>
      <c r="F139" s="110"/>
      <c r="G139" s="110"/>
      <c r="H139" s="110"/>
      <c r="I139" s="110"/>
      <c r="J139" s="110"/>
      <c r="K139" s="110"/>
      <c r="L139" s="110"/>
    </row>
    <row r="140" spans="2:12">
      <c r="B140" s="125"/>
      <c r="C140" s="125"/>
      <c r="D140" s="110"/>
      <c r="E140" s="110"/>
      <c r="F140" s="110"/>
      <c r="G140" s="110"/>
      <c r="H140" s="110"/>
      <c r="I140" s="110"/>
      <c r="J140" s="110"/>
      <c r="K140" s="110"/>
      <c r="L140" s="110"/>
    </row>
    <row r="141" spans="2:12">
      <c r="B141" s="125"/>
      <c r="C141" s="125"/>
      <c r="D141" s="110"/>
      <c r="E141" s="110"/>
      <c r="F141" s="110"/>
      <c r="G141" s="110"/>
      <c r="H141" s="110"/>
      <c r="I141" s="110"/>
      <c r="J141" s="110"/>
      <c r="K141" s="110"/>
      <c r="L141" s="110"/>
    </row>
    <row r="142" spans="2:12">
      <c r="B142" s="125"/>
      <c r="C142" s="125"/>
      <c r="D142" s="110"/>
      <c r="E142" s="110"/>
      <c r="F142" s="110"/>
      <c r="G142" s="110"/>
      <c r="H142" s="110"/>
      <c r="I142" s="110"/>
      <c r="J142" s="110"/>
      <c r="K142" s="110"/>
      <c r="L142" s="110"/>
    </row>
    <row r="143" spans="2:12">
      <c r="B143" s="125"/>
      <c r="C143" s="125"/>
      <c r="D143" s="110"/>
      <c r="E143" s="110"/>
      <c r="F143" s="110"/>
      <c r="G143" s="110"/>
      <c r="H143" s="110"/>
      <c r="I143" s="110"/>
      <c r="J143" s="110"/>
      <c r="K143" s="110"/>
      <c r="L143" s="110"/>
    </row>
    <row r="144" spans="2:12">
      <c r="B144" s="125"/>
      <c r="C144" s="125"/>
      <c r="D144" s="110"/>
      <c r="E144" s="110"/>
      <c r="F144" s="110"/>
      <c r="G144" s="110"/>
      <c r="H144" s="110"/>
      <c r="I144" s="110"/>
      <c r="J144" s="110"/>
      <c r="K144" s="110"/>
      <c r="L144" s="110"/>
    </row>
    <row r="145" spans="2:12">
      <c r="B145" s="125"/>
      <c r="C145" s="125"/>
      <c r="D145" s="110"/>
      <c r="E145" s="110"/>
      <c r="F145" s="110"/>
      <c r="G145" s="110"/>
      <c r="H145" s="110"/>
      <c r="I145" s="110"/>
      <c r="J145" s="110"/>
      <c r="K145" s="110"/>
      <c r="L145" s="110"/>
    </row>
    <row r="146" spans="2:12">
      <c r="B146" s="125"/>
      <c r="C146" s="125"/>
      <c r="D146" s="110"/>
      <c r="E146" s="110"/>
      <c r="F146" s="110"/>
      <c r="G146" s="110"/>
      <c r="H146" s="110"/>
      <c r="I146" s="110"/>
      <c r="J146" s="110"/>
      <c r="K146" s="110"/>
      <c r="L146" s="110"/>
    </row>
    <row r="147" spans="2:12">
      <c r="B147" s="125"/>
      <c r="C147" s="125"/>
      <c r="D147" s="110"/>
      <c r="E147" s="110"/>
      <c r="F147" s="110"/>
      <c r="G147" s="110"/>
      <c r="H147" s="110"/>
      <c r="I147" s="110"/>
      <c r="J147" s="110"/>
      <c r="K147" s="110"/>
      <c r="L147" s="110"/>
    </row>
    <row r="148" spans="2:12">
      <c r="B148" s="125"/>
      <c r="C148" s="125"/>
      <c r="D148" s="110"/>
      <c r="E148" s="110"/>
      <c r="F148" s="110"/>
      <c r="G148" s="110"/>
      <c r="H148" s="110"/>
      <c r="I148" s="110"/>
      <c r="J148" s="110"/>
      <c r="K148" s="110"/>
      <c r="L148" s="110"/>
    </row>
    <row r="149" spans="2:12">
      <c r="B149" s="125"/>
      <c r="C149" s="125"/>
      <c r="D149" s="110"/>
      <c r="E149" s="110"/>
      <c r="F149" s="110"/>
      <c r="G149" s="110"/>
      <c r="H149" s="110"/>
      <c r="I149" s="110"/>
      <c r="J149" s="110"/>
      <c r="K149" s="110"/>
      <c r="L149" s="110"/>
    </row>
    <row r="150" spans="2:12">
      <c r="B150" s="125"/>
      <c r="C150" s="125"/>
      <c r="D150" s="110"/>
      <c r="E150" s="110"/>
      <c r="F150" s="110"/>
      <c r="G150" s="110"/>
      <c r="H150" s="110"/>
      <c r="I150" s="110"/>
      <c r="J150" s="110"/>
      <c r="K150" s="110"/>
      <c r="L150" s="110"/>
    </row>
    <row r="151" spans="2:12">
      <c r="B151" s="125"/>
      <c r="C151" s="125"/>
      <c r="D151" s="110"/>
      <c r="E151" s="110"/>
      <c r="F151" s="110"/>
      <c r="G151" s="110"/>
      <c r="H151" s="110"/>
      <c r="I151" s="110"/>
      <c r="J151" s="110"/>
      <c r="K151" s="110"/>
      <c r="L151" s="110"/>
    </row>
    <row r="152" spans="2:12">
      <c r="B152" s="125"/>
      <c r="C152" s="125"/>
      <c r="D152" s="110"/>
      <c r="E152" s="110"/>
      <c r="F152" s="110"/>
      <c r="G152" s="110"/>
      <c r="H152" s="110"/>
      <c r="I152" s="110"/>
      <c r="J152" s="110"/>
      <c r="K152" s="110"/>
      <c r="L152" s="110"/>
    </row>
    <row r="153" spans="2:12">
      <c r="B153" s="125"/>
      <c r="C153" s="125"/>
      <c r="D153" s="110"/>
      <c r="E153" s="110"/>
      <c r="F153" s="110"/>
      <c r="G153" s="110"/>
      <c r="H153" s="110"/>
      <c r="I153" s="110"/>
      <c r="J153" s="110"/>
      <c r="K153" s="110"/>
      <c r="L153" s="110"/>
    </row>
    <row r="154" spans="2:12">
      <c r="B154" s="125"/>
      <c r="C154" s="125"/>
      <c r="D154" s="110"/>
      <c r="E154" s="110"/>
      <c r="F154" s="110"/>
      <c r="G154" s="110"/>
      <c r="H154" s="110"/>
      <c r="I154" s="110"/>
      <c r="J154" s="110"/>
      <c r="K154" s="110"/>
      <c r="L154" s="110"/>
    </row>
    <row r="155" spans="2:12">
      <c r="B155" s="125"/>
      <c r="C155" s="125"/>
      <c r="D155" s="110"/>
      <c r="E155" s="110"/>
      <c r="F155" s="110"/>
      <c r="G155" s="110"/>
      <c r="H155" s="110"/>
      <c r="I155" s="110"/>
      <c r="J155" s="110"/>
      <c r="K155" s="110"/>
      <c r="L155" s="110"/>
    </row>
    <row r="156" spans="2:12">
      <c r="B156" s="125"/>
      <c r="C156" s="125"/>
      <c r="D156" s="110"/>
      <c r="E156" s="110"/>
      <c r="F156" s="110"/>
      <c r="G156" s="110"/>
      <c r="H156" s="110"/>
      <c r="I156" s="110"/>
      <c r="J156" s="110"/>
      <c r="K156" s="110"/>
      <c r="L156" s="110"/>
    </row>
    <row r="157" spans="2:12">
      <c r="B157" s="125"/>
      <c r="C157" s="125"/>
      <c r="D157" s="110"/>
      <c r="E157" s="110"/>
      <c r="F157" s="110"/>
      <c r="G157" s="110"/>
      <c r="H157" s="110"/>
      <c r="I157" s="110"/>
      <c r="J157" s="110"/>
      <c r="K157" s="110"/>
      <c r="L157" s="110"/>
    </row>
    <row r="158" spans="2:12">
      <c r="B158" s="125"/>
      <c r="C158" s="125"/>
      <c r="D158" s="110"/>
      <c r="E158" s="110"/>
      <c r="F158" s="110"/>
      <c r="G158" s="110"/>
      <c r="H158" s="110"/>
      <c r="I158" s="110"/>
      <c r="J158" s="110"/>
      <c r="K158" s="110"/>
      <c r="L158" s="110"/>
    </row>
    <row r="159" spans="2:12">
      <c r="B159" s="125"/>
      <c r="C159" s="125"/>
      <c r="D159" s="110"/>
      <c r="E159" s="110"/>
      <c r="F159" s="110"/>
      <c r="G159" s="110"/>
      <c r="H159" s="110"/>
      <c r="I159" s="110"/>
      <c r="J159" s="110"/>
      <c r="K159" s="110"/>
      <c r="L159" s="110"/>
    </row>
    <row r="160" spans="2:12">
      <c r="B160" s="125"/>
      <c r="C160" s="125"/>
      <c r="D160" s="110"/>
      <c r="E160" s="110"/>
      <c r="F160" s="110"/>
      <c r="G160" s="110"/>
      <c r="H160" s="110"/>
      <c r="I160" s="110"/>
      <c r="J160" s="110"/>
      <c r="K160" s="110"/>
      <c r="L160" s="110"/>
    </row>
    <row r="161" spans="2:12">
      <c r="B161" s="125"/>
      <c r="C161" s="125"/>
      <c r="D161" s="110"/>
      <c r="E161" s="110"/>
      <c r="F161" s="110"/>
      <c r="G161" s="110"/>
      <c r="H161" s="110"/>
      <c r="I161" s="110"/>
      <c r="J161" s="110"/>
      <c r="K161" s="110"/>
      <c r="L161" s="110"/>
    </row>
    <row r="162" spans="2:12">
      <c r="B162" s="125"/>
      <c r="C162" s="125"/>
      <c r="D162" s="110"/>
      <c r="E162" s="110"/>
      <c r="F162" s="110"/>
      <c r="G162" s="110"/>
      <c r="H162" s="110"/>
      <c r="I162" s="110"/>
      <c r="J162" s="110"/>
      <c r="K162" s="110"/>
      <c r="L162" s="110"/>
    </row>
    <row r="163" spans="2:12">
      <c r="B163" s="125"/>
      <c r="C163" s="125"/>
      <c r="D163" s="110"/>
      <c r="E163" s="110"/>
      <c r="F163" s="110"/>
      <c r="G163" s="110"/>
      <c r="H163" s="110"/>
      <c r="I163" s="110"/>
      <c r="J163" s="110"/>
      <c r="K163" s="110"/>
      <c r="L163" s="110"/>
    </row>
    <row r="164" spans="2:12">
      <c r="B164" s="125"/>
      <c r="C164" s="125"/>
      <c r="D164" s="110"/>
      <c r="E164" s="110"/>
      <c r="F164" s="110"/>
      <c r="G164" s="110"/>
      <c r="H164" s="110"/>
      <c r="I164" s="110"/>
      <c r="J164" s="110"/>
      <c r="K164" s="110"/>
      <c r="L164" s="110"/>
    </row>
    <row r="165" spans="2:12">
      <c r="B165" s="125"/>
      <c r="C165" s="125"/>
      <c r="D165" s="110"/>
      <c r="E165" s="110"/>
      <c r="F165" s="110"/>
      <c r="G165" s="110"/>
      <c r="H165" s="110"/>
      <c r="I165" s="110"/>
      <c r="J165" s="110"/>
      <c r="K165" s="110"/>
      <c r="L165" s="110"/>
    </row>
    <row r="166" spans="2:12">
      <c r="B166" s="125"/>
      <c r="C166" s="125"/>
      <c r="D166" s="110"/>
      <c r="E166" s="110"/>
      <c r="F166" s="110"/>
      <c r="G166" s="110"/>
      <c r="H166" s="110"/>
      <c r="I166" s="110"/>
      <c r="J166" s="110"/>
      <c r="K166" s="110"/>
      <c r="L166" s="110"/>
    </row>
    <row r="167" spans="2:12">
      <c r="B167" s="125"/>
      <c r="C167" s="125"/>
      <c r="D167" s="110"/>
      <c r="E167" s="110"/>
      <c r="F167" s="110"/>
      <c r="G167" s="110"/>
      <c r="H167" s="110"/>
      <c r="I167" s="110"/>
      <c r="J167" s="110"/>
      <c r="K167" s="110"/>
      <c r="L167" s="110"/>
    </row>
    <row r="168" spans="2:12">
      <c r="B168" s="125"/>
      <c r="C168" s="125"/>
      <c r="D168" s="110"/>
      <c r="E168" s="110"/>
      <c r="F168" s="110"/>
      <c r="G168" s="110"/>
      <c r="H168" s="110"/>
      <c r="I168" s="110"/>
      <c r="J168" s="110"/>
      <c r="K168" s="110"/>
      <c r="L168" s="110"/>
    </row>
    <row r="169" spans="2:12">
      <c r="B169" s="125"/>
      <c r="C169" s="125"/>
      <c r="D169" s="110"/>
      <c r="E169" s="110"/>
      <c r="F169" s="110"/>
      <c r="G169" s="110"/>
      <c r="H169" s="110"/>
      <c r="I169" s="110"/>
      <c r="J169" s="110"/>
      <c r="K169" s="110"/>
      <c r="L169" s="110"/>
    </row>
    <row r="170" spans="2:12">
      <c r="B170" s="125"/>
      <c r="C170" s="125"/>
      <c r="D170" s="110"/>
      <c r="E170" s="110"/>
      <c r="F170" s="110"/>
      <c r="G170" s="110"/>
      <c r="H170" s="110"/>
      <c r="I170" s="110"/>
      <c r="J170" s="110"/>
      <c r="K170" s="110"/>
      <c r="L170" s="110"/>
    </row>
    <row r="171" spans="2:12">
      <c r="B171" s="125"/>
      <c r="C171" s="125"/>
      <c r="D171" s="110"/>
      <c r="E171" s="110"/>
      <c r="F171" s="110"/>
      <c r="G171" s="110"/>
      <c r="H171" s="110"/>
      <c r="I171" s="110"/>
      <c r="J171" s="110"/>
      <c r="K171" s="110"/>
      <c r="L171" s="110"/>
    </row>
    <row r="172" spans="2:12">
      <c r="B172" s="125"/>
      <c r="C172" s="125"/>
      <c r="D172" s="110"/>
      <c r="E172" s="110"/>
      <c r="F172" s="110"/>
      <c r="G172" s="110"/>
      <c r="H172" s="110"/>
      <c r="I172" s="110"/>
      <c r="J172" s="110"/>
      <c r="K172" s="110"/>
      <c r="L172" s="110"/>
    </row>
    <row r="173" spans="2:12">
      <c r="B173" s="125"/>
      <c r="C173" s="125"/>
      <c r="D173" s="110"/>
      <c r="E173" s="110"/>
      <c r="F173" s="110"/>
      <c r="G173" s="110"/>
      <c r="H173" s="110"/>
      <c r="I173" s="110"/>
      <c r="J173" s="110"/>
      <c r="K173" s="110"/>
      <c r="L173" s="110"/>
    </row>
    <row r="174" spans="2:12">
      <c r="B174" s="125"/>
      <c r="C174" s="125"/>
      <c r="D174" s="110"/>
      <c r="E174" s="110"/>
      <c r="F174" s="110"/>
      <c r="G174" s="110"/>
      <c r="H174" s="110"/>
      <c r="I174" s="110"/>
      <c r="J174" s="110"/>
      <c r="K174" s="110"/>
      <c r="L174" s="110"/>
    </row>
    <row r="175" spans="2:12">
      <c r="B175" s="125"/>
      <c r="C175" s="125"/>
      <c r="D175" s="110"/>
      <c r="E175" s="110"/>
      <c r="F175" s="110"/>
      <c r="G175" s="110"/>
      <c r="H175" s="110"/>
      <c r="I175" s="110"/>
      <c r="J175" s="110"/>
      <c r="K175" s="110"/>
      <c r="L175" s="110"/>
    </row>
    <row r="176" spans="2:12">
      <c r="B176" s="125"/>
      <c r="C176" s="125"/>
      <c r="D176" s="110"/>
      <c r="E176" s="110"/>
      <c r="F176" s="110"/>
      <c r="G176" s="110"/>
      <c r="H176" s="110"/>
      <c r="I176" s="110"/>
      <c r="J176" s="110"/>
      <c r="K176" s="110"/>
      <c r="L176" s="110"/>
    </row>
    <row r="177" spans="2:12">
      <c r="B177" s="125"/>
      <c r="C177" s="125"/>
      <c r="D177" s="110"/>
      <c r="E177" s="110"/>
      <c r="F177" s="110"/>
      <c r="G177" s="110"/>
      <c r="H177" s="110"/>
      <c r="I177" s="110"/>
      <c r="J177" s="110"/>
      <c r="K177" s="110"/>
      <c r="L177" s="110"/>
    </row>
    <row r="178" spans="2:12">
      <c r="B178" s="125"/>
      <c r="C178" s="125"/>
      <c r="D178" s="110"/>
      <c r="E178" s="110"/>
      <c r="F178" s="110"/>
      <c r="G178" s="110"/>
      <c r="H178" s="110"/>
      <c r="I178" s="110"/>
      <c r="J178" s="110"/>
      <c r="K178" s="110"/>
      <c r="L178" s="110"/>
    </row>
    <row r="179" spans="2:12">
      <c r="B179" s="125"/>
      <c r="C179" s="125"/>
      <c r="D179" s="110"/>
      <c r="E179" s="110"/>
      <c r="F179" s="110"/>
      <c r="G179" s="110"/>
      <c r="H179" s="110"/>
      <c r="I179" s="110"/>
      <c r="J179" s="110"/>
      <c r="K179" s="110"/>
      <c r="L179" s="110"/>
    </row>
    <row r="180" spans="2:12">
      <c r="B180" s="125"/>
      <c r="C180" s="125"/>
      <c r="D180" s="110"/>
      <c r="E180" s="110"/>
      <c r="F180" s="110"/>
      <c r="G180" s="110"/>
      <c r="H180" s="110"/>
      <c r="I180" s="110"/>
      <c r="J180" s="110"/>
      <c r="K180" s="110"/>
      <c r="L180" s="110"/>
    </row>
    <row r="181" spans="2:12">
      <c r="B181" s="125"/>
      <c r="C181" s="125"/>
      <c r="D181" s="110"/>
      <c r="E181" s="110"/>
      <c r="F181" s="110"/>
      <c r="G181" s="110"/>
      <c r="H181" s="110"/>
      <c r="I181" s="110"/>
      <c r="J181" s="110"/>
      <c r="K181" s="110"/>
      <c r="L181" s="110"/>
    </row>
    <row r="182" spans="2:12">
      <c r="B182" s="125"/>
      <c r="C182" s="125"/>
      <c r="D182" s="110"/>
      <c r="E182" s="110"/>
      <c r="F182" s="110"/>
      <c r="G182" s="110"/>
      <c r="H182" s="110"/>
      <c r="I182" s="110"/>
      <c r="J182" s="110"/>
      <c r="K182" s="110"/>
      <c r="L182" s="110"/>
    </row>
    <row r="183" spans="2:12">
      <c r="B183" s="125"/>
      <c r="C183" s="125"/>
      <c r="D183" s="110"/>
      <c r="E183" s="110"/>
      <c r="F183" s="110"/>
      <c r="G183" s="110"/>
      <c r="H183" s="110"/>
      <c r="I183" s="110"/>
      <c r="J183" s="110"/>
      <c r="K183" s="110"/>
      <c r="L183" s="110"/>
    </row>
    <row r="184" spans="2:12">
      <c r="B184" s="125"/>
      <c r="C184" s="125"/>
      <c r="D184" s="110"/>
      <c r="E184" s="110"/>
      <c r="F184" s="110"/>
      <c r="G184" s="110"/>
      <c r="H184" s="110"/>
      <c r="I184" s="110"/>
      <c r="J184" s="110"/>
      <c r="K184" s="110"/>
      <c r="L184" s="110"/>
    </row>
    <row r="185" spans="2:12">
      <c r="B185" s="125"/>
      <c r="C185" s="125"/>
      <c r="D185" s="110"/>
      <c r="E185" s="110"/>
      <c r="F185" s="110"/>
      <c r="G185" s="110"/>
      <c r="H185" s="110"/>
      <c r="I185" s="110"/>
      <c r="J185" s="110"/>
      <c r="K185" s="110"/>
      <c r="L185" s="110"/>
    </row>
    <row r="186" spans="2:12">
      <c r="B186" s="125"/>
      <c r="C186" s="125"/>
      <c r="D186" s="110"/>
      <c r="E186" s="110"/>
      <c r="F186" s="110"/>
      <c r="G186" s="110"/>
      <c r="H186" s="110"/>
      <c r="I186" s="110"/>
      <c r="J186" s="110"/>
      <c r="K186" s="110"/>
      <c r="L186" s="110"/>
    </row>
    <row r="187" spans="2:12">
      <c r="B187" s="125"/>
      <c r="C187" s="125"/>
      <c r="D187" s="110"/>
      <c r="E187" s="110"/>
      <c r="F187" s="110"/>
      <c r="G187" s="110"/>
      <c r="H187" s="110"/>
      <c r="I187" s="110"/>
      <c r="J187" s="110"/>
      <c r="K187" s="110"/>
      <c r="L187" s="110"/>
    </row>
    <row r="188" spans="2:12">
      <c r="B188" s="125"/>
      <c r="C188" s="125"/>
      <c r="D188" s="110"/>
      <c r="E188" s="110"/>
      <c r="F188" s="110"/>
      <c r="G188" s="110"/>
      <c r="H188" s="110"/>
      <c r="I188" s="110"/>
      <c r="J188" s="110"/>
      <c r="K188" s="110"/>
      <c r="L188" s="110"/>
    </row>
    <row r="189" spans="2:12">
      <c r="B189" s="125"/>
      <c r="C189" s="125"/>
      <c r="D189" s="110"/>
      <c r="E189" s="110"/>
      <c r="F189" s="110"/>
      <c r="G189" s="110"/>
      <c r="H189" s="110"/>
      <c r="I189" s="110"/>
      <c r="J189" s="110"/>
      <c r="K189" s="110"/>
      <c r="L189" s="110"/>
    </row>
    <row r="190" spans="2:12">
      <c r="B190" s="125"/>
      <c r="C190" s="125"/>
      <c r="D190" s="110"/>
      <c r="E190" s="110"/>
      <c r="F190" s="110"/>
      <c r="G190" s="110"/>
      <c r="H190" s="110"/>
      <c r="I190" s="110"/>
      <c r="J190" s="110"/>
      <c r="K190" s="110"/>
      <c r="L190" s="110"/>
    </row>
    <row r="191" spans="2:12">
      <c r="B191" s="125"/>
      <c r="C191" s="125"/>
      <c r="D191" s="110"/>
      <c r="E191" s="110"/>
      <c r="F191" s="110"/>
      <c r="G191" s="110"/>
      <c r="H191" s="110"/>
      <c r="I191" s="110"/>
      <c r="J191" s="110"/>
      <c r="K191" s="110"/>
      <c r="L191" s="110"/>
    </row>
    <row r="192" spans="2:12">
      <c r="B192" s="125"/>
      <c r="C192" s="125"/>
      <c r="D192" s="110"/>
      <c r="E192" s="110"/>
      <c r="F192" s="110"/>
      <c r="G192" s="110"/>
      <c r="H192" s="110"/>
      <c r="I192" s="110"/>
      <c r="J192" s="110"/>
      <c r="K192" s="110"/>
      <c r="L192" s="110"/>
    </row>
    <row r="193" spans="2:12">
      <c r="B193" s="125"/>
      <c r="C193" s="125"/>
      <c r="D193" s="110"/>
      <c r="E193" s="110"/>
      <c r="F193" s="110"/>
      <c r="G193" s="110"/>
      <c r="H193" s="110"/>
      <c r="I193" s="110"/>
      <c r="J193" s="110"/>
      <c r="K193" s="110"/>
      <c r="L193" s="110"/>
    </row>
    <row r="194" spans="2:12">
      <c r="B194" s="125"/>
      <c r="C194" s="125"/>
      <c r="D194" s="110"/>
      <c r="E194" s="110"/>
      <c r="F194" s="110"/>
      <c r="G194" s="110"/>
      <c r="H194" s="110"/>
      <c r="I194" s="110"/>
      <c r="J194" s="110"/>
      <c r="K194" s="110"/>
      <c r="L194" s="110"/>
    </row>
    <row r="195" spans="2:12">
      <c r="B195" s="125"/>
      <c r="C195" s="125"/>
      <c r="D195" s="110"/>
      <c r="E195" s="110"/>
      <c r="F195" s="110"/>
      <c r="G195" s="110"/>
      <c r="H195" s="110"/>
      <c r="I195" s="110"/>
      <c r="J195" s="110"/>
      <c r="K195" s="110"/>
      <c r="L195" s="110"/>
    </row>
    <row r="196" spans="2:12">
      <c r="B196" s="125"/>
      <c r="C196" s="125"/>
      <c r="D196" s="110"/>
      <c r="E196" s="110"/>
      <c r="F196" s="110"/>
      <c r="G196" s="110"/>
      <c r="H196" s="110"/>
      <c r="I196" s="110"/>
      <c r="J196" s="110"/>
      <c r="K196" s="110"/>
      <c r="L196" s="110"/>
    </row>
    <row r="197" spans="2:12">
      <c r="B197" s="125"/>
      <c r="C197" s="125"/>
      <c r="D197" s="110"/>
      <c r="E197" s="110"/>
      <c r="F197" s="110"/>
      <c r="G197" s="110"/>
      <c r="H197" s="110"/>
      <c r="I197" s="110"/>
      <c r="J197" s="110"/>
      <c r="K197" s="110"/>
      <c r="L197" s="110"/>
    </row>
    <row r="198" spans="2:12">
      <c r="B198" s="125"/>
      <c r="C198" s="125"/>
      <c r="D198" s="110"/>
      <c r="E198" s="110"/>
      <c r="F198" s="110"/>
      <c r="G198" s="110"/>
      <c r="H198" s="110"/>
      <c r="I198" s="110"/>
      <c r="J198" s="110"/>
      <c r="K198" s="110"/>
      <c r="L198" s="110"/>
    </row>
    <row r="199" spans="2:12">
      <c r="B199" s="125"/>
      <c r="C199" s="125"/>
      <c r="D199" s="110"/>
      <c r="E199" s="110"/>
      <c r="F199" s="110"/>
      <c r="G199" s="110"/>
      <c r="H199" s="110"/>
      <c r="I199" s="110"/>
      <c r="J199" s="110"/>
      <c r="K199" s="110"/>
      <c r="L199" s="110"/>
    </row>
    <row r="200" spans="2:12">
      <c r="B200" s="125"/>
      <c r="C200" s="125"/>
      <c r="D200" s="110"/>
      <c r="E200" s="110"/>
      <c r="F200" s="110"/>
      <c r="G200" s="110"/>
      <c r="H200" s="110"/>
      <c r="I200" s="110"/>
      <c r="J200" s="110"/>
      <c r="K200" s="110"/>
      <c r="L200" s="110"/>
    </row>
    <row r="201" spans="2:12">
      <c r="B201" s="125"/>
      <c r="C201" s="125"/>
      <c r="D201" s="110"/>
      <c r="E201" s="110"/>
      <c r="F201" s="110"/>
      <c r="G201" s="110"/>
      <c r="H201" s="110"/>
      <c r="I201" s="110"/>
      <c r="J201" s="110"/>
      <c r="K201" s="110"/>
      <c r="L201" s="110"/>
    </row>
    <row r="202" spans="2:12">
      <c r="B202" s="125"/>
      <c r="C202" s="125"/>
      <c r="D202" s="110"/>
      <c r="E202" s="110"/>
      <c r="F202" s="110"/>
      <c r="G202" s="110"/>
      <c r="H202" s="110"/>
      <c r="I202" s="110"/>
      <c r="J202" s="110"/>
      <c r="K202" s="110"/>
      <c r="L202" s="110"/>
    </row>
    <row r="203" spans="2:12">
      <c r="B203" s="125"/>
      <c r="C203" s="125"/>
      <c r="D203" s="110"/>
      <c r="E203" s="110"/>
      <c r="F203" s="110"/>
      <c r="G203" s="110"/>
      <c r="H203" s="110"/>
      <c r="I203" s="110"/>
      <c r="J203" s="110"/>
      <c r="K203" s="110"/>
      <c r="L203" s="110"/>
    </row>
    <row r="204" spans="2:12">
      <c r="B204" s="125"/>
      <c r="C204" s="125"/>
      <c r="D204" s="110"/>
      <c r="E204" s="110"/>
      <c r="F204" s="110"/>
      <c r="G204" s="110"/>
      <c r="H204" s="110"/>
      <c r="I204" s="110"/>
      <c r="J204" s="110"/>
      <c r="K204" s="110"/>
      <c r="L204" s="110"/>
    </row>
    <row r="205" spans="2:12">
      <c r="B205" s="125"/>
      <c r="C205" s="125"/>
      <c r="D205" s="110"/>
      <c r="E205" s="110"/>
      <c r="F205" s="110"/>
      <c r="G205" s="110"/>
      <c r="H205" s="110"/>
      <c r="I205" s="110"/>
      <c r="J205" s="110"/>
      <c r="K205" s="110"/>
      <c r="L205" s="110"/>
    </row>
    <row r="206" spans="2:12">
      <c r="B206" s="125"/>
      <c r="C206" s="125"/>
      <c r="D206" s="110"/>
      <c r="E206" s="110"/>
      <c r="F206" s="110"/>
      <c r="G206" s="110"/>
      <c r="H206" s="110"/>
      <c r="I206" s="110"/>
      <c r="J206" s="110"/>
      <c r="K206" s="110"/>
      <c r="L206" s="110"/>
    </row>
    <row r="207" spans="2:12">
      <c r="B207" s="125"/>
      <c r="C207" s="125"/>
      <c r="D207" s="110"/>
      <c r="E207" s="110"/>
      <c r="F207" s="110"/>
      <c r="G207" s="110"/>
      <c r="H207" s="110"/>
      <c r="I207" s="110"/>
      <c r="J207" s="110"/>
      <c r="K207" s="110"/>
      <c r="L207" s="110"/>
    </row>
    <row r="208" spans="2:12">
      <c r="B208" s="125"/>
      <c r="C208" s="125"/>
      <c r="D208" s="110"/>
      <c r="E208" s="110"/>
      <c r="F208" s="110"/>
      <c r="G208" s="110"/>
      <c r="H208" s="110"/>
      <c r="I208" s="110"/>
      <c r="J208" s="110"/>
      <c r="K208" s="110"/>
      <c r="L208" s="110"/>
    </row>
    <row r="209" spans="2:12">
      <c r="B209" s="125"/>
      <c r="C209" s="125"/>
      <c r="D209" s="110"/>
      <c r="E209" s="110"/>
      <c r="F209" s="110"/>
      <c r="G209" s="110"/>
      <c r="H209" s="110"/>
      <c r="I209" s="110"/>
      <c r="J209" s="110"/>
      <c r="K209" s="110"/>
      <c r="L209" s="110"/>
    </row>
    <row r="210" spans="2:12">
      <c r="B210" s="125"/>
      <c r="C210" s="125"/>
      <c r="D210" s="110"/>
      <c r="E210" s="110"/>
      <c r="F210" s="110"/>
      <c r="G210" s="110"/>
      <c r="H210" s="110"/>
      <c r="I210" s="110"/>
      <c r="J210" s="110"/>
      <c r="K210" s="110"/>
      <c r="L210" s="110"/>
    </row>
    <row r="211" spans="2:12">
      <c r="B211" s="125"/>
      <c r="C211" s="125"/>
      <c r="D211" s="110"/>
      <c r="E211" s="110"/>
      <c r="F211" s="110"/>
      <c r="G211" s="110"/>
      <c r="H211" s="110"/>
      <c r="I211" s="110"/>
      <c r="J211" s="110"/>
      <c r="K211" s="110"/>
      <c r="L211" s="110"/>
    </row>
    <row r="212" spans="2:12">
      <c r="B212" s="125"/>
      <c r="C212" s="125"/>
      <c r="D212" s="110"/>
      <c r="E212" s="110"/>
      <c r="F212" s="110"/>
      <c r="G212" s="110"/>
      <c r="H212" s="110"/>
      <c r="I212" s="110"/>
      <c r="J212" s="110"/>
      <c r="K212" s="110"/>
      <c r="L212" s="110"/>
    </row>
    <row r="213" spans="2:12">
      <c r="B213" s="125"/>
      <c r="C213" s="125"/>
      <c r="D213" s="110"/>
      <c r="E213" s="110"/>
      <c r="F213" s="110"/>
      <c r="G213" s="110"/>
      <c r="H213" s="110"/>
      <c r="I213" s="110"/>
      <c r="J213" s="110"/>
      <c r="K213" s="110"/>
      <c r="L213" s="110"/>
    </row>
    <row r="214" spans="2:12">
      <c r="B214" s="125"/>
      <c r="C214" s="125"/>
      <c r="D214" s="110"/>
      <c r="E214" s="110"/>
      <c r="F214" s="110"/>
      <c r="G214" s="110"/>
      <c r="H214" s="110"/>
      <c r="I214" s="110"/>
      <c r="J214" s="110"/>
      <c r="K214" s="110"/>
      <c r="L214" s="110"/>
    </row>
    <row r="215" spans="2:12">
      <c r="B215" s="125"/>
      <c r="C215" s="125"/>
      <c r="D215" s="110"/>
      <c r="E215" s="110"/>
      <c r="F215" s="110"/>
      <c r="G215" s="110"/>
      <c r="H215" s="110"/>
      <c r="I215" s="110"/>
      <c r="J215" s="110"/>
      <c r="K215" s="110"/>
      <c r="L215" s="110"/>
    </row>
    <row r="216" spans="2:12">
      <c r="B216" s="125"/>
      <c r="C216" s="125"/>
      <c r="D216" s="110"/>
      <c r="E216" s="110"/>
      <c r="F216" s="110"/>
      <c r="G216" s="110"/>
      <c r="H216" s="110"/>
      <c r="I216" s="110"/>
      <c r="J216" s="110"/>
      <c r="K216" s="110"/>
      <c r="L216" s="110"/>
    </row>
    <row r="217" spans="2:12">
      <c r="B217" s="125"/>
      <c r="C217" s="125"/>
      <c r="D217" s="110"/>
      <c r="E217" s="110"/>
      <c r="F217" s="110"/>
      <c r="G217" s="110"/>
      <c r="H217" s="110"/>
      <c r="I217" s="110"/>
      <c r="J217" s="110"/>
      <c r="K217" s="110"/>
      <c r="L217" s="110"/>
    </row>
    <row r="218" spans="2:12">
      <c r="B218" s="125"/>
      <c r="C218" s="125"/>
      <c r="D218" s="110"/>
      <c r="E218" s="110"/>
      <c r="F218" s="110"/>
      <c r="G218" s="110"/>
      <c r="H218" s="110"/>
      <c r="I218" s="110"/>
      <c r="J218" s="110"/>
      <c r="K218" s="110"/>
      <c r="L218" s="110"/>
    </row>
    <row r="219" spans="2:12">
      <c r="B219" s="125"/>
      <c r="C219" s="125"/>
      <c r="D219" s="110"/>
      <c r="E219" s="110"/>
      <c r="F219" s="110"/>
      <c r="G219" s="110"/>
      <c r="H219" s="110"/>
      <c r="I219" s="110"/>
      <c r="J219" s="110"/>
      <c r="K219" s="110"/>
      <c r="L219" s="110"/>
    </row>
    <row r="220" spans="2:12">
      <c r="B220" s="125"/>
      <c r="C220" s="125"/>
      <c r="D220" s="110"/>
      <c r="E220" s="110"/>
      <c r="F220" s="110"/>
      <c r="G220" s="110"/>
      <c r="H220" s="110"/>
      <c r="I220" s="110"/>
      <c r="J220" s="110"/>
      <c r="K220" s="110"/>
      <c r="L220" s="110"/>
    </row>
    <row r="221" spans="2:12">
      <c r="B221" s="125"/>
      <c r="C221" s="125"/>
      <c r="D221" s="110"/>
      <c r="E221" s="110"/>
      <c r="F221" s="110"/>
      <c r="G221" s="110"/>
      <c r="H221" s="110"/>
      <c r="I221" s="110"/>
      <c r="J221" s="110"/>
      <c r="K221" s="110"/>
      <c r="L221" s="110"/>
    </row>
    <row r="222" spans="2:12">
      <c r="B222" s="125"/>
      <c r="C222" s="125"/>
      <c r="D222" s="110"/>
      <c r="E222" s="110"/>
      <c r="F222" s="110"/>
      <c r="G222" s="110"/>
      <c r="H222" s="110"/>
      <c r="I222" s="110"/>
      <c r="J222" s="110"/>
      <c r="K222" s="110"/>
      <c r="L222" s="110"/>
    </row>
    <row r="223" spans="2:12">
      <c r="B223" s="125"/>
      <c r="C223" s="125"/>
      <c r="D223" s="110"/>
      <c r="E223" s="110"/>
      <c r="F223" s="110"/>
      <c r="G223" s="110"/>
      <c r="H223" s="110"/>
      <c r="I223" s="110"/>
      <c r="J223" s="110"/>
      <c r="K223" s="110"/>
      <c r="L223" s="110"/>
    </row>
    <row r="224" spans="2:12">
      <c r="B224" s="125"/>
      <c r="C224" s="125"/>
      <c r="D224" s="110"/>
      <c r="E224" s="110"/>
      <c r="F224" s="110"/>
      <c r="G224" s="110"/>
      <c r="H224" s="110"/>
      <c r="I224" s="110"/>
      <c r="J224" s="110"/>
      <c r="K224" s="110"/>
      <c r="L224" s="110"/>
    </row>
    <row r="225" spans="2:12">
      <c r="B225" s="125"/>
      <c r="C225" s="125"/>
      <c r="D225" s="110"/>
      <c r="E225" s="110"/>
      <c r="F225" s="110"/>
      <c r="G225" s="110"/>
      <c r="H225" s="110"/>
      <c r="I225" s="110"/>
      <c r="J225" s="110"/>
      <c r="K225" s="110"/>
      <c r="L225" s="110"/>
    </row>
    <row r="226" spans="2:12">
      <c r="B226" s="125"/>
      <c r="C226" s="125"/>
      <c r="D226" s="110"/>
      <c r="E226" s="110"/>
      <c r="F226" s="110"/>
      <c r="G226" s="110"/>
      <c r="H226" s="110"/>
      <c r="I226" s="110"/>
      <c r="J226" s="110"/>
      <c r="K226" s="110"/>
      <c r="L226" s="110"/>
    </row>
    <row r="227" spans="2:12">
      <c r="B227" s="125"/>
      <c r="C227" s="125"/>
      <c r="D227" s="110"/>
      <c r="E227" s="110"/>
      <c r="F227" s="110"/>
      <c r="G227" s="110"/>
      <c r="H227" s="110"/>
      <c r="I227" s="110"/>
      <c r="J227" s="110"/>
      <c r="K227" s="110"/>
      <c r="L227" s="110"/>
    </row>
    <row r="228" spans="2:12">
      <c r="B228" s="125"/>
      <c r="C228" s="125"/>
      <c r="D228" s="110"/>
      <c r="E228" s="110"/>
      <c r="F228" s="110"/>
      <c r="G228" s="110"/>
      <c r="H228" s="110"/>
      <c r="I228" s="110"/>
      <c r="J228" s="110"/>
      <c r="K228" s="110"/>
      <c r="L228" s="110"/>
    </row>
    <row r="229" spans="2:12">
      <c r="B229" s="125"/>
      <c r="C229" s="125"/>
      <c r="D229" s="110"/>
      <c r="E229" s="110"/>
      <c r="F229" s="110"/>
      <c r="G229" s="110"/>
      <c r="H229" s="110"/>
      <c r="I229" s="110"/>
      <c r="J229" s="110"/>
      <c r="K229" s="110"/>
      <c r="L229" s="110"/>
    </row>
    <row r="230" spans="2:12">
      <c r="B230" s="125"/>
      <c r="C230" s="125"/>
      <c r="D230" s="110"/>
      <c r="E230" s="110"/>
      <c r="F230" s="110"/>
      <c r="G230" s="110"/>
      <c r="H230" s="110"/>
      <c r="I230" s="110"/>
      <c r="J230" s="110"/>
      <c r="K230" s="110"/>
      <c r="L230" s="110"/>
    </row>
    <row r="231" spans="2:12">
      <c r="B231" s="125"/>
      <c r="C231" s="125"/>
      <c r="D231" s="110"/>
      <c r="E231" s="110"/>
      <c r="F231" s="110"/>
      <c r="G231" s="110"/>
      <c r="H231" s="110"/>
      <c r="I231" s="110"/>
      <c r="J231" s="110"/>
      <c r="K231" s="110"/>
      <c r="L231" s="110"/>
    </row>
    <row r="232" spans="2:12">
      <c r="B232" s="125"/>
      <c r="C232" s="125"/>
      <c r="D232" s="110"/>
      <c r="E232" s="110"/>
      <c r="F232" s="110"/>
      <c r="G232" s="110"/>
      <c r="H232" s="110"/>
      <c r="I232" s="110"/>
      <c r="J232" s="110"/>
      <c r="K232" s="110"/>
      <c r="L232" s="110"/>
    </row>
    <row r="233" spans="2:12">
      <c r="B233" s="125"/>
      <c r="C233" s="125"/>
      <c r="D233" s="110"/>
      <c r="E233" s="110"/>
      <c r="F233" s="110"/>
      <c r="G233" s="110"/>
      <c r="H233" s="110"/>
      <c r="I233" s="110"/>
      <c r="J233" s="110"/>
      <c r="K233" s="110"/>
      <c r="L233" s="110"/>
    </row>
    <row r="234" spans="2:12">
      <c r="B234" s="125"/>
      <c r="C234" s="125"/>
      <c r="D234" s="110"/>
      <c r="E234" s="110"/>
      <c r="F234" s="110"/>
      <c r="G234" s="110"/>
      <c r="H234" s="110"/>
      <c r="I234" s="110"/>
      <c r="J234" s="110"/>
      <c r="K234" s="110"/>
      <c r="L234" s="110"/>
    </row>
    <row r="235" spans="2:12">
      <c r="B235" s="125"/>
      <c r="C235" s="125"/>
      <c r="D235" s="110"/>
      <c r="E235" s="110"/>
      <c r="F235" s="110"/>
      <c r="G235" s="110"/>
      <c r="H235" s="110"/>
      <c r="I235" s="110"/>
      <c r="J235" s="110"/>
      <c r="K235" s="110"/>
      <c r="L235" s="110"/>
    </row>
    <row r="236" spans="2:12">
      <c r="B236" s="125"/>
      <c r="C236" s="125"/>
      <c r="D236" s="110"/>
      <c r="E236" s="110"/>
      <c r="F236" s="110"/>
      <c r="G236" s="110"/>
      <c r="H236" s="110"/>
      <c r="I236" s="110"/>
      <c r="J236" s="110"/>
      <c r="K236" s="110"/>
      <c r="L236" s="110"/>
    </row>
    <row r="237" spans="2:12">
      <c r="B237" s="125"/>
      <c r="C237" s="125"/>
      <c r="D237" s="110"/>
      <c r="E237" s="110"/>
      <c r="F237" s="110"/>
      <c r="G237" s="110"/>
      <c r="H237" s="110"/>
      <c r="I237" s="110"/>
      <c r="J237" s="110"/>
      <c r="K237" s="110"/>
      <c r="L237" s="110"/>
    </row>
    <row r="238" spans="2:12">
      <c r="B238" s="125"/>
      <c r="C238" s="125"/>
      <c r="D238" s="110"/>
      <c r="E238" s="110"/>
      <c r="F238" s="110"/>
      <c r="G238" s="110"/>
      <c r="H238" s="110"/>
      <c r="I238" s="110"/>
      <c r="J238" s="110"/>
      <c r="K238" s="110"/>
      <c r="L238" s="110"/>
    </row>
    <row r="239" spans="2:12">
      <c r="B239" s="125"/>
      <c r="C239" s="125"/>
      <c r="D239" s="110"/>
      <c r="E239" s="110"/>
      <c r="F239" s="110"/>
      <c r="G239" s="110"/>
      <c r="H239" s="110"/>
      <c r="I239" s="110"/>
      <c r="J239" s="110"/>
      <c r="K239" s="110"/>
      <c r="L239" s="110"/>
    </row>
    <row r="240" spans="2:12">
      <c r="B240" s="125"/>
      <c r="C240" s="125"/>
      <c r="D240" s="110"/>
      <c r="E240" s="110"/>
      <c r="F240" s="110"/>
      <c r="G240" s="110"/>
      <c r="H240" s="110"/>
      <c r="I240" s="110"/>
      <c r="J240" s="110"/>
      <c r="K240" s="110"/>
      <c r="L240" s="110"/>
    </row>
    <row r="241" spans="2:12">
      <c r="B241" s="125"/>
      <c r="C241" s="125"/>
      <c r="D241" s="110"/>
      <c r="E241" s="110"/>
      <c r="F241" s="110"/>
      <c r="G241" s="110"/>
      <c r="H241" s="110"/>
      <c r="I241" s="110"/>
      <c r="J241" s="110"/>
      <c r="K241" s="110"/>
      <c r="L241" s="110"/>
    </row>
    <row r="242" spans="2:12">
      <c r="B242" s="125"/>
      <c r="C242" s="125"/>
      <c r="D242" s="110"/>
      <c r="E242" s="110"/>
      <c r="F242" s="110"/>
      <c r="G242" s="110"/>
      <c r="H242" s="110"/>
      <c r="I242" s="110"/>
      <c r="J242" s="110"/>
      <c r="K242" s="110"/>
      <c r="L242" s="110"/>
    </row>
    <row r="243" spans="2:12">
      <c r="B243" s="125"/>
      <c r="C243" s="125"/>
      <c r="D243" s="110"/>
      <c r="E243" s="110"/>
      <c r="F243" s="110"/>
      <c r="G243" s="110"/>
      <c r="H243" s="110"/>
      <c r="I243" s="110"/>
      <c r="J243" s="110"/>
      <c r="K243" s="110"/>
      <c r="L243" s="110"/>
    </row>
    <row r="244" spans="2:12">
      <c r="B244" s="125"/>
      <c r="C244" s="125"/>
      <c r="D244" s="110"/>
      <c r="E244" s="110"/>
      <c r="F244" s="110"/>
      <c r="G244" s="110"/>
      <c r="H244" s="110"/>
      <c r="I244" s="110"/>
      <c r="J244" s="110"/>
      <c r="K244" s="110"/>
      <c r="L244" s="110"/>
    </row>
    <row r="245" spans="2:12">
      <c r="B245" s="125"/>
      <c r="C245" s="125"/>
      <c r="D245" s="110"/>
      <c r="E245" s="110"/>
      <c r="F245" s="110"/>
      <c r="G245" s="110"/>
      <c r="H245" s="110"/>
      <c r="I245" s="110"/>
      <c r="J245" s="110"/>
      <c r="K245" s="110"/>
      <c r="L245" s="110"/>
    </row>
    <row r="246" spans="2:12">
      <c r="B246" s="125"/>
      <c r="C246" s="125"/>
      <c r="D246" s="110"/>
      <c r="E246" s="110"/>
      <c r="F246" s="110"/>
      <c r="G246" s="110"/>
      <c r="H246" s="110"/>
      <c r="I246" s="110"/>
      <c r="J246" s="110"/>
      <c r="K246" s="110"/>
      <c r="L246" s="110"/>
    </row>
    <row r="247" spans="2:12">
      <c r="B247" s="125"/>
      <c r="C247" s="125"/>
      <c r="D247" s="110"/>
      <c r="E247" s="110"/>
      <c r="F247" s="110"/>
      <c r="G247" s="110"/>
      <c r="H247" s="110"/>
      <c r="I247" s="110"/>
      <c r="J247" s="110"/>
      <c r="K247" s="110"/>
      <c r="L247" s="110"/>
    </row>
    <row r="248" spans="2:12">
      <c r="B248" s="125"/>
      <c r="C248" s="125"/>
      <c r="D248" s="110"/>
      <c r="E248" s="110"/>
      <c r="F248" s="110"/>
      <c r="G248" s="110"/>
      <c r="H248" s="110"/>
      <c r="I248" s="110"/>
      <c r="J248" s="110"/>
      <c r="K248" s="110"/>
      <c r="L248" s="110"/>
    </row>
    <row r="249" spans="2:12">
      <c r="B249" s="125"/>
      <c r="C249" s="125"/>
      <c r="D249" s="110"/>
      <c r="E249" s="110"/>
      <c r="F249" s="110"/>
      <c r="G249" s="110"/>
      <c r="H249" s="110"/>
      <c r="I249" s="110"/>
      <c r="J249" s="110"/>
      <c r="K249" s="110"/>
      <c r="L249" s="110"/>
    </row>
    <row r="250" spans="2:12">
      <c r="B250" s="125"/>
      <c r="C250" s="125"/>
      <c r="D250" s="110"/>
      <c r="E250" s="110"/>
      <c r="F250" s="110"/>
      <c r="G250" s="110"/>
      <c r="H250" s="110"/>
      <c r="I250" s="110"/>
      <c r="J250" s="110"/>
      <c r="K250" s="110"/>
      <c r="L250" s="110"/>
    </row>
    <row r="251" spans="2:12">
      <c r="B251" s="125"/>
      <c r="C251" s="125"/>
      <c r="D251" s="110"/>
      <c r="E251" s="110"/>
      <c r="F251" s="110"/>
      <c r="G251" s="110"/>
      <c r="H251" s="110"/>
      <c r="I251" s="110"/>
      <c r="J251" s="110"/>
      <c r="K251" s="110"/>
      <c r="L251" s="110"/>
    </row>
    <row r="252" spans="2:12">
      <c r="B252" s="125"/>
      <c r="C252" s="125"/>
      <c r="D252" s="110"/>
      <c r="E252" s="110"/>
      <c r="F252" s="110"/>
      <c r="G252" s="110"/>
      <c r="H252" s="110"/>
      <c r="I252" s="110"/>
      <c r="J252" s="110"/>
      <c r="K252" s="110"/>
      <c r="L252" s="110"/>
    </row>
    <row r="253" spans="2:12">
      <c r="B253" s="125"/>
      <c r="C253" s="125"/>
      <c r="D253" s="110"/>
      <c r="E253" s="110"/>
      <c r="F253" s="110"/>
      <c r="G253" s="110"/>
      <c r="H253" s="110"/>
      <c r="I253" s="110"/>
      <c r="J253" s="110"/>
      <c r="K253" s="110"/>
      <c r="L253" s="110"/>
    </row>
    <row r="254" spans="2:12">
      <c r="B254" s="125"/>
      <c r="C254" s="125"/>
      <c r="D254" s="110"/>
      <c r="E254" s="110"/>
      <c r="F254" s="110"/>
      <c r="G254" s="110"/>
      <c r="H254" s="110"/>
      <c r="I254" s="110"/>
      <c r="J254" s="110"/>
      <c r="K254" s="110"/>
      <c r="L254" s="110"/>
    </row>
    <row r="255" spans="2:12">
      <c r="B255" s="125"/>
      <c r="C255" s="125"/>
      <c r="D255" s="110"/>
      <c r="E255" s="110"/>
      <c r="F255" s="110"/>
      <c r="G255" s="110"/>
      <c r="H255" s="110"/>
      <c r="I255" s="110"/>
      <c r="J255" s="110"/>
      <c r="K255" s="110"/>
      <c r="L255" s="110"/>
    </row>
    <row r="256" spans="2:12">
      <c r="B256" s="125"/>
      <c r="C256" s="125"/>
      <c r="D256" s="110"/>
      <c r="E256" s="110"/>
      <c r="F256" s="110"/>
      <c r="G256" s="110"/>
      <c r="H256" s="110"/>
      <c r="I256" s="110"/>
      <c r="J256" s="110"/>
      <c r="K256" s="110"/>
      <c r="L256" s="110"/>
    </row>
    <row r="257" spans="2:12">
      <c r="B257" s="125"/>
      <c r="C257" s="125"/>
      <c r="D257" s="110"/>
      <c r="E257" s="110"/>
      <c r="F257" s="110"/>
      <c r="G257" s="110"/>
      <c r="H257" s="110"/>
      <c r="I257" s="110"/>
      <c r="J257" s="110"/>
      <c r="K257" s="110"/>
      <c r="L257" s="110"/>
    </row>
    <row r="258" spans="2:12">
      <c r="B258" s="125"/>
      <c r="C258" s="125"/>
      <c r="D258" s="110"/>
      <c r="E258" s="110"/>
      <c r="F258" s="110"/>
      <c r="G258" s="110"/>
      <c r="H258" s="110"/>
      <c r="I258" s="110"/>
      <c r="J258" s="110"/>
      <c r="K258" s="110"/>
      <c r="L258" s="110"/>
    </row>
    <row r="259" spans="2:12">
      <c r="B259" s="125"/>
      <c r="C259" s="125"/>
      <c r="D259" s="110"/>
      <c r="E259" s="110"/>
      <c r="F259" s="110"/>
      <c r="G259" s="110"/>
      <c r="H259" s="110"/>
      <c r="I259" s="110"/>
      <c r="J259" s="110"/>
      <c r="K259" s="110"/>
      <c r="L259" s="110"/>
    </row>
    <row r="260" spans="2:12">
      <c r="B260" s="125"/>
      <c r="C260" s="125"/>
      <c r="D260" s="110"/>
      <c r="E260" s="110"/>
      <c r="F260" s="110"/>
      <c r="G260" s="110"/>
      <c r="H260" s="110"/>
      <c r="I260" s="110"/>
      <c r="J260" s="110"/>
      <c r="K260" s="110"/>
      <c r="L260" s="110"/>
    </row>
    <row r="261" spans="2:12">
      <c r="B261" s="125"/>
      <c r="C261" s="125"/>
      <c r="D261" s="110"/>
      <c r="E261" s="110"/>
      <c r="F261" s="110"/>
      <c r="G261" s="110"/>
      <c r="H261" s="110"/>
      <c r="I261" s="110"/>
      <c r="J261" s="110"/>
      <c r="K261" s="110"/>
      <c r="L261" s="110"/>
    </row>
    <row r="262" spans="2:12">
      <c r="B262" s="125"/>
      <c r="C262" s="125"/>
      <c r="D262" s="110"/>
      <c r="E262" s="110"/>
      <c r="F262" s="110"/>
      <c r="G262" s="110"/>
      <c r="H262" s="110"/>
      <c r="I262" s="110"/>
      <c r="J262" s="110"/>
      <c r="K262" s="110"/>
      <c r="L262" s="110"/>
    </row>
    <row r="263" spans="2:12">
      <c r="B263" s="125"/>
      <c r="C263" s="125"/>
      <c r="D263" s="110"/>
      <c r="E263" s="110"/>
      <c r="F263" s="110"/>
      <c r="G263" s="110"/>
      <c r="H263" s="110"/>
      <c r="I263" s="110"/>
      <c r="J263" s="110"/>
      <c r="K263" s="110"/>
      <c r="L263" s="110"/>
    </row>
    <row r="264" spans="2:12">
      <c r="B264" s="125"/>
      <c r="C264" s="125"/>
      <c r="D264" s="110"/>
      <c r="E264" s="110"/>
      <c r="F264" s="110"/>
      <c r="G264" s="110"/>
      <c r="H264" s="110"/>
      <c r="I264" s="110"/>
      <c r="J264" s="110"/>
      <c r="K264" s="110"/>
      <c r="L264" s="110"/>
    </row>
    <row r="265" spans="2:12">
      <c r="B265" s="125"/>
      <c r="C265" s="125"/>
      <c r="D265" s="110"/>
      <c r="E265" s="110"/>
      <c r="F265" s="110"/>
      <c r="G265" s="110"/>
      <c r="H265" s="110"/>
      <c r="I265" s="110"/>
      <c r="J265" s="110"/>
      <c r="K265" s="110"/>
      <c r="L265" s="110"/>
    </row>
    <row r="266" spans="2:12">
      <c r="B266" s="125"/>
      <c r="C266" s="125"/>
      <c r="D266" s="110"/>
      <c r="E266" s="110"/>
      <c r="F266" s="110"/>
      <c r="G266" s="110"/>
      <c r="H266" s="110"/>
      <c r="I266" s="110"/>
      <c r="J266" s="110"/>
      <c r="K266" s="110"/>
      <c r="L266" s="110"/>
    </row>
    <row r="267" spans="2:12">
      <c r="B267" s="125"/>
      <c r="C267" s="125"/>
      <c r="D267" s="110"/>
      <c r="E267" s="110"/>
      <c r="F267" s="110"/>
      <c r="G267" s="110"/>
      <c r="H267" s="110"/>
      <c r="I267" s="110"/>
      <c r="J267" s="110"/>
      <c r="K267" s="110"/>
      <c r="L267" s="110"/>
    </row>
    <row r="268" spans="2:12">
      <c r="B268" s="125"/>
      <c r="C268" s="125"/>
      <c r="D268" s="110"/>
      <c r="E268" s="110"/>
      <c r="F268" s="110"/>
      <c r="G268" s="110"/>
      <c r="H268" s="110"/>
      <c r="I268" s="110"/>
      <c r="J268" s="110"/>
      <c r="K268" s="110"/>
      <c r="L268" s="110"/>
    </row>
    <row r="269" spans="2:12">
      <c r="B269" s="125"/>
      <c r="C269" s="125"/>
      <c r="D269" s="110"/>
      <c r="E269" s="110"/>
      <c r="F269" s="110"/>
      <c r="G269" s="110"/>
      <c r="H269" s="110"/>
      <c r="I269" s="110"/>
      <c r="J269" s="110"/>
      <c r="K269" s="110"/>
      <c r="L269" s="110"/>
    </row>
    <row r="270" spans="2:12">
      <c r="B270" s="125"/>
      <c r="C270" s="125"/>
      <c r="D270" s="110"/>
      <c r="E270" s="110"/>
      <c r="F270" s="110"/>
      <c r="G270" s="110"/>
      <c r="H270" s="110"/>
      <c r="I270" s="110"/>
      <c r="J270" s="110"/>
      <c r="K270" s="110"/>
      <c r="L270" s="110"/>
    </row>
    <row r="271" spans="2:12">
      <c r="B271" s="125"/>
      <c r="C271" s="125"/>
      <c r="D271" s="110"/>
      <c r="E271" s="110"/>
      <c r="F271" s="110"/>
      <c r="G271" s="110"/>
      <c r="H271" s="110"/>
      <c r="I271" s="110"/>
      <c r="J271" s="110"/>
      <c r="K271" s="110"/>
      <c r="L271" s="110"/>
    </row>
    <row r="272" spans="2:12">
      <c r="B272" s="125"/>
      <c r="C272" s="125"/>
      <c r="D272" s="110"/>
      <c r="E272" s="110"/>
      <c r="F272" s="110"/>
      <c r="G272" s="110"/>
      <c r="H272" s="110"/>
      <c r="I272" s="110"/>
      <c r="J272" s="110"/>
      <c r="K272" s="110"/>
      <c r="L272" s="110"/>
    </row>
    <row r="273" spans="2:12">
      <c r="B273" s="125"/>
      <c r="C273" s="125"/>
      <c r="D273" s="110"/>
      <c r="E273" s="110"/>
      <c r="F273" s="110"/>
      <c r="G273" s="110"/>
      <c r="H273" s="110"/>
      <c r="I273" s="110"/>
      <c r="J273" s="110"/>
      <c r="K273" s="110"/>
      <c r="L273" s="110"/>
    </row>
    <row r="274" spans="2:12">
      <c r="B274" s="125"/>
      <c r="C274" s="125"/>
      <c r="D274" s="110"/>
      <c r="E274" s="110"/>
      <c r="F274" s="110"/>
      <c r="G274" s="110"/>
      <c r="H274" s="110"/>
      <c r="I274" s="110"/>
      <c r="J274" s="110"/>
      <c r="K274" s="110"/>
      <c r="L274" s="110"/>
    </row>
    <row r="275" spans="2:12">
      <c r="B275" s="125"/>
      <c r="C275" s="125"/>
      <c r="D275" s="110"/>
      <c r="E275" s="110"/>
      <c r="F275" s="110"/>
      <c r="G275" s="110"/>
      <c r="H275" s="110"/>
      <c r="I275" s="110"/>
      <c r="J275" s="110"/>
      <c r="K275" s="110"/>
      <c r="L275" s="110"/>
    </row>
    <row r="276" spans="2:12">
      <c r="B276" s="125"/>
      <c r="C276" s="125"/>
      <c r="D276" s="110"/>
      <c r="E276" s="110"/>
      <c r="F276" s="110"/>
      <c r="G276" s="110"/>
      <c r="H276" s="110"/>
      <c r="I276" s="110"/>
      <c r="J276" s="110"/>
      <c r="K276" s="110"/>
      <c r="L276" s="110"/>
    </row>
    <row r="277" spans="2:12">
      <c r="B277" s="125"/>
      <c r="C277" s="125"/>
      <c r="D277" s="110"/>
      <c r="E277" s="110"/>
      <c r="F277" s="110"/>
      <c r="G277" s="110"/>
      <c r="H277" s="110"/>
      <c r="I277" s="110"/>
      <c r="J277" s="110"/>
      <c r="K277" s="110"/>
      <c r="L277" s="110"/>
    </row>
    <row r="278" spans="2:12">
      <c r="B278" s="125"/>
      <c r="C278" s="125"/>
      <c r="D278" s="110"/>
      <c r="E278" s="110"/>
      <c r="F278" s="110"/>
      <c r="G278" s="110"/>
      <c r="H278" s="110"/>
      <c r="I278" s="110"/>
      <c r="J278" s="110"/>
      <c r="K278" s="110"/>
      <c r="L278" s="110"/>
    </row>
    <row r="279" spans="2:12">
      <c r="B279" s="125"/>
      <c r="C279" s="125"/>
      <c r="D279" s="110"/>
      <c r="E279" s="110"/>
      <c r="F279" s="110"/>
      <c r="G279" s="110"/>
      <c r="H279" s="110"/>
      <c r="I279" s="110"/>
      <c r="J279" s="110"/>
      <c r="K279" s="110"/>
      <c r="L279" s="110"/>
    </row>
    <row r="280" spans="2:12">
      <c r="B280" s="125"/>
      <c r="C280" s="125"/>
      <c r="D280" s="110"/>
      <c r="E280" s="110"/>
      <c r="F280" s="110"/>
      <c r="G280" s="110"/>
      <c r="H280" s="110"/>
      <c r="I280" s="110"/>
      <c r="J280" s="110"/>
      <c r="K280" s="110"/>
      <c r="L280" s="110"/>
    </row>
    <row r="281" spans="2:12">
      <c r="B281" s="125"/>
      <c r="C281" s="125"/>
      <c r="D281" s="110"/>
      <c r="E281" s="110"/>
      <c r="F281" s="110"/>
      <c r="G281" s="110"/>
      <c r="H281" s="110"/>
      <c r="I281" s="110"/>
      <c r="J281" s="110"/>
      <c r="K281" s="110"/>
      <c r="L281" s="110"/>
    </row>
    <row r="282" spans="2:12">
      <c r="B282" s="125"/>
      <c r="C282" s="125"/>
      <c r="D282" s="110"/>
      <c r="E282" s="110"/>
      <c r="F282" s="110"/>
      <c r="G282" s="110"/>
      <c r="H282" s="110"/>
      <c r="I282" s="110"/>
      <c r="J282" s="110"/>
      <c r="K282" s="110"/>
      <c r="L282" s="110"/>
    </row>
    <row r="283" spans="2:12">
      <c r="B283" s="125"/>
      <c r="C283" s="125"/>
      <c r="D283" s="110"/>
      <c r="E283" s="110"/>
      <c r="F283" s="110"/>
      <c r="G283" s="110"/>
      <c r="H283" s="110"/>
      <c r="I283" s="110"/>
      <c r="J283" s="110"/>
      <c r="K283" s="110"/>
      <c r="L283" s="110"/>
    </row>
    <row r="284" spans="2:12">
      <c r="B284" s="125"/>
      <c r="C284" s="125"/>
      <c r="D284" s="110"/>
      <c r="E284" s="110"/>
      <c r="F284" s="110"/>
      <c r="G284" s="110"/>
      <c r="H284" s="110"/>
      <c r="I284" s="110"/>
      <c r="J284" s="110"/>
      <c r="K284" s="110"/>
      <c r="L284" s="110"/>
    </row>
    <row r="285" spans="2:12">
      <c r="B285" s="125"/>
      <c r="C285" s="125"/>
      <c r="D285" s="110"/>
      <c r="E285" s="110"/>
      <c r="F285" s="110"/>
      <c r="G285" s="110"/>
      <c r="H285" s="110"/>
      <c r="I285" s="110"/>
      <c r="J285" s="110"/>
      <c r="K285" s="110"/>
      <c r="L285" s="110"/>
    </row>
    <row r="286" spans="2:12">
      <c r="B286" s="125"/>
      <c r="C286" s="125"/>
      <c r="D286" s="110"/>
      <c r="E286" s="110"/>
      <c r="F286" s="110"/>
      <c r="G286" s="110"/>
      <c r="H286" s="110"/>
      <c r="I286" s="110"/>
      <c r="J286" s="110"/>
      <c r="K286" s="110"/>
      <c r="L286" s="110"/>
    </row>
    <row r="287" spans="2:12">
      <c r="B287" s="125"/>
      <c r="C287" s="125"/>
      <c r="D287" s="110"/>
      <c r="E287" s="110"/>
      <c r="F287" s="110"/>
      <c r="G287" s="110"/>
      <c r="H287" s="110"/>
      <c r="I287" s="110"/>
      <c r="J287" s="110"/>
      <c r="K287" s="110"/>
      <c r="L287" s="110"/>
    </row>
    <row r="288" spans="2:12">
      <c r="B288" s="125"/>
      <c r="C288" s="125"/>
      <c r="D288" s="110"/>
      <c r="E288" s="110"/>
      <c r="F288" s="110"/>
      <c r="G288" s="110"/>
      <c r="H288" s="110"/>
      <c r="I288" s="110"/>
      <c r="J288" s="110"/>
      <c r="K288" s="110"/>
      <c r="L288" s="110"/>
    </row>
    <row r="289" spans="2:12">
      <c r="B289" s="125"/>
      <c r="C289" s="125"/>
      <c r="D289" s="110"/>
      <c r="E289" s="110"/>
      <c r="F289" s="110"/>
      <c r="G289" s="110"/>
      <c r="H289" s="110"/>
      <c r="I289" s="110"/>
      <c r="J289" s="110"/>
      <c r="K289" s="110"/>
      <c r="L289" s="110"/>
    </row>
    <row r="290" spans="2:12">
      <c r="B290" s="125"/>
      <c r="C290" s="125"/>
      <c r="D290" s="110"/>
      <c r="E290" s="110"/>
      <c r="F290" s="110"/>
      <c r="G290" s="110"/>
      <c r="H290" s="110"/>
      <c r="I290" s="110"/>
      <c r="J290" s="110"/>
      <c r="K290" s="110"/>
      <c r="L290" s="110"/>
    </row>
    <row r="291" spans="2:12">
      <c r="B291" s="125"/>
      <c r="C291" s="125"/>
      <c r="D291" s="110"/>
      <c r="E291" s="110"/>
      <c r="F291" s="110"/>
      <c r="G291" s="110"/>
      <c r="H291" s="110"/>
      <c r="I291" s="110"/>
      <c r="J291" s="110"/>
      <c r="K291" s="110"/>
      <c r="L291" s="110"/>
    </row>
    <row r="292" spans="2:12">
      <c r="B292" s="125"/>
      <c r="C292" s="125"/>
      <c r="D292" s="110"/>
      <c r="E292" s="110"/>
      <c r="F292" s="110"/>
      <c r="G292" s="110"/>
      <c r="H292" s="110"/>
      <c r="I292" s="110"/>
      <c r="J292" s="110"/>
      <c r="K292" s="110"/>
      <c r="L292" s="110"/>
    </row>
    <row r="293" spans="2:12">
      <c r="B293" s="125"/>
      <c r="C293" s="125"/>
      <c r="D293" s="110"/>
      <c r="E293" s="110"/>
      <c r="F293" s="110"/>
      <c r="G293" s="110"/>
      <c r="H293" s="110"/>
      <c r="I293" s="110"/>
      <c r="J293" s="110"/>
      <c r="K293" s="110"/>
      <c r="L293" s="110"/>
    </row>
    <row r="294" spans="2:12">
      <c r="B294" s="125"/>
      <c r="C294" s="125"/>
      <c r="D294" s="110"/>
      <c r="E294" s="110"/>
      <c r="F294" s="110"/>
      <c r="G294" s="110"/>
      <c r="H294" s="110"/>
      <c r="I294" s="110"/>
      <c r="J294" s="110"/>
      <c r="K294" s="110"/>
      <c r="L294" s="110"/>
    </row>
    <row r="295" spans="2:12">
      <c r="B295" s="125"/>
      <c r="C295" s="125"/>
      <c r="D295" s="110"/>
      <c r="E295" s="110"/>
      <c r="F295" s="110"/>
      <c r="G295" s="110"/>
      <c r="H295" s="110"/>
      <c r="I295" s="110"/>
      <c r="J295" s="110"/>
      <c r="K295" s="110"/>
      <c r="L295" s="110"/>
    </row>
    <row r="296" spans="2:12">
      <c r="B296" s="125"/>
      <c r="C296" s="125"/>
      <c r="D296" s="110"/>
      <c r="E296" s="110"/>
      <c r="F296" s="110"/>
      <c r="G296" s="110"/>
      <c r="H296" s="110"/>
      <c r="I296" s="110"/>
      <c r="J296" s="110"/>
      <c r="K296" s="110"/>
      <c r="L296" s="110"/>
    </row>
    <row r="297" spans="2:12">
      <c r="B297" s="125"/>
      <c r="C297" s="125"/>
      <c r="D297" s="110"/>
      <c r="E297" s="110"/>
      <c r="F297" s="110"/>
      <c r="G297" s="110"/>
      <c r="H297" s="110"/>
      <c r="I297" s="110"/>
      <c r="J297" s="110"/>
      <c r="K297" s="110"/>
      <c r="L297" s="110"/>
    </row>
    <row r="298" spans="2:12">
      <c r="B298" s="125"/>
      <c r="C298" s="125"/>
      <c r="D298" s="110"/>
      <c r="E298" s="110"/>
      <c r="F298" s="110"/>
      <c r="G298" s="110"/>
      <c r="H298" s="110"/>
      <c r="I298" s="110"/>
      <c r="J298" s="110"/>
      <c r="K298" s="110"/>
      <c r="L298" s="110"/>
    </row>
    <row r="299" spans="2:12">
      <c r="B299" s="125"/>
      <c r="C299" s="125"/>
      <c r="D299" s="110"/>
      <c r="E299" s="110"/>
      <c r="F299" s="110"/>
      <c r="G299" s="110"/>
      <c r="H299" s="110"/>
      <c r="I299" s="110"/>
      <c r="J299" s="110"/>
      <c r="K299" s="110"/>
      <c r="L299" s="110"/>
    </row>
    <row r="300" spans="2:12">
      <c r="B300" s="125"/>
      <c r="C300" s="125"/>
      <c r="D300" s="110"/>
      <c r="E300" s="110"/>
      <c r="F300" s="110"/>
      <c r="G300" s="110"/>
      <c r="H300" s="110"/>
      <c r="I300" s="110"/>
      <c r="J300" s="110"/>
      <c r="K300" s="110"/>
      <c r="L300" s="110"/>
    </row>
    <row r="301" spans="2:12">
      <c r="B301" s="125"/>
      <c r="C301" s="125"/>
      <c r="D301" s="110"/>
      <c r="E301" s="110"/>
      <c r="F301" s="110"/>
      <c r="G301" s="110"/>
      <c r="H301" s="110"/>
      <c r="I301" s="110"/>
      <c r="J301" s="110"/>
      <c r="K301" s="110"/>
      <c r="L301" s="110"/>
    </row>
    <row r="302" spans="2:12">
      <c r="B302" s="125"/>
      <c r="C302" s="125"/>
      <c r="D302" s="110"/>
      <c r="E302" s="110"/>
      <c r="F302" s="110"/>
      <c r="G302" s="110"/>
      <c r="H302" s="110"/>
      <c r="I302" s="110"/>
      <c r="J302" s="110"/>
      <c r="K302" s="110"/>
      <c r="L302" s="110"/>
    </row>
    <row r="303" spans="2:12">
      <c r="B303" s="125"/>
      <c r="C303" s="125"/>
      <c r="D303" s="110"/>
      <c r="E303" s="110"/>
      <c r="F303" s="110"/>
      <c r="G303" s="110"/>
      <c r="H303" s="110"/>
      <c r="I303" s="110"/>
      <c r="J303" s="110"/>
      <c r="K303" s="110"/>
      <c r="L303" s="110"/>
    </row>
    <row r="304" spans="2:12">
      <c r="B304" s="125"/>
      <c r="C304" s="125"/>
      <c r="D304" s="110"/>
      <c r="E304" s="110"/>
      <c r="F304" s="110"/>
      <c r="G304" s="110"/>
      <c r="H304" s="110"/>
      <c r="I304" s="110"/>
      <c r="J304" s="110"/>
      <c r="K304" s="110"/>
      <c r="L304" s="110"/>
    </row>
    <row r="305" spans="2:12">
      <c r="B305" s="125"/>
      <c r="C305" s="125"/>
      <c r="D305" s="110"/>
      <c r="E305" s="110"/>
      <c r="F305" s="110"/>
      <c r="G305" s="110"/>
      <c r="H305" s="110"/>
      <c r="I305" s="110"/>
      <c r="J305" s="110"/>
      <c r="K305" s="110"/>
      <c r="L305" s="110"/>
    </row>
    <row r="306" spans="2:12">
      <c r="B306" s="125"/>
      <c r="C306" s="125"/>
      <c r="D306" s="110"/>
      <c r="E306" s="110"/>
      <c r="F306" s="110"/>
      <c r="G306" s="110"/>
      <c r="H306" s="110"/>
      <c r="I306" s="110"/>
      <c r="J306" s="110"/>
      <c r="K306" s="110"/>
      <c r="L306" s="110"/>
    </row>
    <row r="307" spans="2:12">
      <c r="B307" s="125"/>
      <c r="C307" s="125"/>
      <c r="D307" s="110"/>
      <c r="E307" s="110"/>
      <c r="F307" s="110"/>
      <c r="G307" s="110"/>
      <c r="H307" s="110"/>
      <c r="I307" s="110"/>
      <c r="J307" s="110"/>
      <c r="K307" s="110"/>
      <c r="L307" s="110"/>
    </row>
    <row r="308" spans="2:12">
      <c r="B308" s="125"/>
      <c r="C308" s="125"/>
      <c r="D308" s="110"/>
      <c r="E308" s="110"/>
      <c r="F308" s="110"/>
      <c r="G308" s="110"/>
      <c r="H308" s="110"/>
      <c r="I308" s="110"/>
      <c r="J308" s="110"/>
      <c r="K308" s="110"/>
      <c r="L308" s="110"/>
    </row>
    <row r="309" spans="2:12">
      <c r="B309" s="125"/>
      <c r="C309" s="125"/>
      <c r="D309" s="110"/>
      <c r="E309" s="110"/>
      <c r="F309" s="110"/>
      <c r="G309" s="110"/>
      <c r="H309" s="110"/>
      <c r="I309" s="110"/>
      <c r="J309" s="110"/>
      <c r="K309" s="110"/>
      <c r="L309" s="110"/>
    </row>
    <row r="310" spans="2:12">
      <c r="B310" s="125"/>
      <c r="C310" s="125"/>
      <c r="D310" s="110"/>
      <c r="E310" s="110"/>
      <c r="F310" s="110"/>
      <c r="G310" s="110"/>
      <c r="H310" s="110"/>
      <c r="I310" s="110"/>
      <c r="J310" s="110"/>
      <c r="K310" s="110"/>
      <c r="L310" s="110"/>
    </row>
    <row r="311" spans="2:12">
      <c r="B311" s="125"/>
      <c r="C311" s="125"/>
      <c r="D311" s="110"/>
      <c r="E311" s="110"/>
      <c r="F311" s="110"/>
      <c r="G311" s="110"/>
      <c r="H311" s="110"/>
      <c r="I311" s="110"/>
      <c r="J311" s="110"/>
      <c r="K311" s="110"/>
      <c r="L311" s="110"/>
    </row>
    <row r="312" spans="2:12">
      <c r="B312" s="125"/>
      <c r="C312" s="125"/>
      <c r="D312" s="110"/>
      <c r="E312" s="110"/>
      <c r="F312" s="110"/>
      <c r="G312" s="110"/>
      <c r="H312" s="110"/>
      <c r="I312" s="110"/>
      <c r="J312" s="110"/>
      <c r="K312" s="110"/>
      <c r="L312" s="110"/>
    </row>
    <row r="313" spans="2:12">
      <c r="B313" s="125"/>
      <c r="C313" s="125"/>
      <c r="D313" s="110"/>
      <c r="E313" s="110"/>
      <c r="F313" s="110"/>
      <c r="G313" s="110"/>
      <c r="H313" s="110"/>
      <c r="I313" s="110"/>
      <c r="J313" s="110"/>
      <c r="K313" s="110"/>
      <c r="L313" s="110"/>
    </row>
    <row r="314" spans="2:12">
      <c r="B314" s="125"/>
      <c r="C314" s="125"/>
      <c r="D314" s="110"/>
      <c r="E314" s="110"/>
      <c r="F314" s="110"/>
      <c r="G314" s="110"/>
      <c r="H314" s="110"/>
      <c r="I314" s="110"/>
      <c r="J314" s="110"/>
      <c r="K314" s="110"/>
      <c r="L314" s="110"/>
    </row>
    <row r="315" spans="2:12">
      <c r="B315" s="125"/>
      <c r="C315" s="125"/>
      <c r="D315" s="110"/>
      <c r="E315" s="110"/>
      <c r="F315" s="110"/>
      <c r="G315" s="110"/>
      <c r="H315" s="110"/>
      <c r="I315" s="110"/>
      <c r="J315" s="110"/>
      <c r="K315" s="110"/>
      <c r="L315" s="110"/>
    </row>
    <row r="316" spans="2:12">
      <c r="B316" s="125"/>
      <c r="C316" s="125"/>
      <c r="D316" s="110"/>
      <c r="E316" s="110"/>
      <c r="F316" s="110"/>
      <c r="G316" s="110"/>
      <c r="H316" s="110"/>
      <c r="I316" s="110"/>
      <c r="J316" s="110"/>
      <c r="K316" s="110"/>
      <c r="L316" s="110"/>
    </row>
    <row r="317" spans="2:12">
      <c r="B317" s="125"/>
      <c r="C317" s="125"/>
      <c r="D317" s="110"/>
      <c r="E317" s="110"/>
      <c r="F317" s="110"/>
      <c r="G317" s="110"/>
      <c r="H317" s="110"/>
      <c r="I317" s="110"/>
      <c r="J317" s="110"/>
      <c r="K317" s="110"/>
      <c r="L317" s="110"/>
    </row>
    <row r="318" spans="2:12">
      <c r="B318" s="125"/>
      <c r="C318" s="125"/>
      <c r="D318" s="110"/>
      <c r="E318" s="110"/>
      <c r="F318" s="110"/>
      <c r="G318" s="110"/>
      <c r="H318" s="110"/>
      <c r="I318" s="110"/>
      <c r="J318" s="110"/>
      <c r="K318" s="110"/>
      <c r="L318" s="110"/>
    </row>
    <row r="319" spans="2:12">
      <c r="B319" s="125"/>
      <c r="C319" s="125"/>
      <c r="D319" s="110"/>
      <c r="E319" s="110"/>
      <c r="F319" s="110"/>
      <c r="G319" s="110"/>
      <c r="H319" s="110"/>
      <c r="I319" s="110"/>
      <c r="J319" s="110"/>
      <c r="K319" s="110"/>
      <c r="L319" s="110"/>
    </row>
    <row r="320" spans="2:12">
      <c r="B320" s="125"/>
      <c r="C320" s="125"/>
      <c r="D320" s="110"/>
      <c r="E320" s="110"/>
      <c r="F320" s="110"/>
      <c r="G320" s="110"/>
      <c r="H320" s="110"/>
      <c r="I320" s="110"/>
      <c r="J320" s="110"/>
      <c r="K320" s="110"/>
      <c r="L320" s="110"/>
    </row>
    <row r="321" spans="2:12">
      <c r="B321" s="125"/>
      <c r="C321" s="125"/>
      <c r="D321" s="110"/>
      <c r="E321" s="110"/>
      <c r="F321" s="110"/>
      <c r="G321" s="110"/>
      <c r="H321" s="110"/>
      <c r="I321" s="110"/>
      <c r="J321" s="110"/>
      <c r="K321" s="110"/>
      <c r="L321" s="110"/>
    </row>
    <row r="322" spans="2:12">
      <c r="B322" s="125"/>
      <c r="C322" s="125"/>
      <c r="D322" s="110"/>
      <c r="E322" s="110"/>
      <c r="F322" s="110"/>
      <c r="G322" s="110"/>
      <c r="H322" s="110"/>
      <c r="I322" s="110"/>
      <c r="J322" s="110"/>
      <c r="K322" s="110"/>
      <c r="L322" s="110"/>
    </row>
    <row r="323" spans="2:12">
      <c r="B323" s="125"/>
      <c r="C323" s="125"/>
      <c r="D323" s="110"/>
      <c r="E323" s="110"/>
      <c r="F323" s="110"/>
      <c r="G323" s="110"/>
      <c r="H323" s="110"/>
      <c r="I323" s="110"/>
      <c r="J323" s="110"/>
      <c r="K323" s="110"/>
      <c r="L323" s="110"/>
    </row>
    <row r="324" spans="2:12">
      <c r="B324" s="125"/>
      <c r="C324" s="125"/>
      <c r="D324" s="110"/>
      <c r="E324" s="110"/>
      <c r="F324" s="110"/>
      <c r="G324" s="110"/>
      <c r="H324" s="110"/>
      <c r="I324" s="110"/>
      <c r="J324" s="110"/>
      <c r="K324" s="110"/>
      <c r="L324" s="110"/>
    </row>
    <row r="325" spans="2:12">
      <c r="B325" s="125"/>
      <c r="C325" s="125"/>
      <c r="D325" s="110"/>
      <c r="E325" s="110"/>
      <c r="F325" s="110"/>
      <c r="G325" s="110"/>
      <c r="H325" s="110"/>
      <c r="I325" s="110"/>
      <c r="J325" s="110"/>
      <c r="K325" s="110"/>
      <c r="L325" s="110"/>
    </row>
    <row r="326" spans="2:12">
      <c r="B326" s="125"/>
      <c r="C326" s="125"/>
      <c r="D326" s="110"/>
      <c r="E326" s="110"/>
      <c r="F326" s="110"/>
      <c r="G326" s="110"/>
      <c r="H326" s="110"/>
      <c r="I326" s="110"/>
      <c r="J326" s="110"/>
      <c r="K326" s="110"/>
      <c r="L326" s="110"/>
    </row>
    <row r="327" spans="2:12">
      <c r="B327" s="125"/>
      <c r="C327" s="125"/>
      <c r="D327" s="110"/>
      <c r="E327" s="110"/>
      <c r="F327" s="110"/>
      <c r="G327" s="110"/>
      <c r="H327" s="110"/>
      <c r="I327" s="110"/>
      <c r="J327" s="110"/>
      <c r="K327" s="110"/>
      <c r="L327" s="110"/>
    </row>
    <row r="328" spans="2:12">
      <c r="B328" s="125"/>
      <c r="C328" s="125"/>
      <c r="D328" s="110"/>
      <c r="E328" s="110"/>
      <c r="F328" s="110"/>
      <c r="G328" s="110"/>
      <c r="H328" s="110"/>
      <c r="I328" s="110"/>
      <c r="J328" s="110"/>
      <c r="K328" s="110"/>
      <c r="L328" s="110"/>
    </row>
    <row r="329" spans="2:12">
      <c r="B329" s="125"/>
      <c r="C329" s="125"/>
      <c r="D329" s="110"/>
      <c r="E329" s="110"/>
      <c r="F329" s="110"/>
      <c r="G329" s="110"/>
      <c r="H329" s="110"/>
      <c r="I329" s="110"/>
      <c r="J329" s="110"/>
      <c r="K329" s="110"/>
      <c r="L329" s="110"/>
    </row>
    <row r="330" spans="2:12">
      <c r="B330" s="125"/>
      <c r="C330" s="125"/>
      <c r="D330" s="110"/>
      <c r="E330" s="110"/>
      <c r="F330" s="110"/>
      <c r="G330" s="110"/>
      <c r="H330" s="110"/>
      <c r="I330" s="110"/>
      <c r="J330" s="110"/>
      <c r="K330" s="110"/>
      <c r="L330" s="110"/>
    </row>
    <row r="331" spans="2:12">
      <c r="B331" s="125"/>
      <c r="C331" s="125"/>
      <c r="D331" s="110"/>
      <c r="E331" s="110"/>
      <c r="F331" s="110"/>
      <c r="G331" s="110"/>
      <c r="H331" s="110"/>
      <c r="I331" s="110"/>
      <c r="J331" s="110"/>
      <c r="K331" s="110"/>
      <c r="L331" s="110"/>
    </row>
    <row r="332" spans="2:12">
      <c r="B332" s="125"/>
      <c r="C332" s="125"/>
      <c r="D332" s="110"/>
      <c r="E332" s="110"/>
      <c r="F332" s="110"/>
      <c r="G332" s="110"/>
      <c r="H332" s="110"/>
      <c r="I332" s="110"/>
      <c r="J332" s="110"/>
      <c r="K332" s="110"/>
      <c r="L332" s="110"/>
    </row>
    <row r="333" spans="2:12">
      <c r="B333" s="125"/>
      <c r="C333" s="125"/>
      <c r="D333" s="110"/>
      <c r="E333" s="110"/>
      <c r="F333" s="110"/>
      <c r="G333" s="110"/>
      <c r="H333" s="110"/>
      <c r="I333" s="110"/>
      <c r="J333" s="110"/>
      <c r="K333" s="110"/>
      <c r="L333" s="110"/>
    </row>
    <row r="334" spans="2:12">
      <c r="B334" s="125"/>
      <c r="C334" s="125"/>
      <c r="D334" s="110"/>
      <c r="E334" s="110"/>
      <c r="F334" s="110"/>
      <c r="G334" s="110"/>
      <c r="H334" s="110"/>
      <c r="I334" s="110"/>
      <c r="J334" s="110"/>
      <c r="K334" s="110"/>
      <c r="L334" s="110"/>
    </row>
    <row r="335" spans="2:12">
      <c r="B335" s="125"/>
      <c r="C335" s="125"/>
      <c r="D335" s="110"/>
      <c r="E335" s="110"/>
      <c r="F335" s="110"/>
      <c r="G335" s="110"/>
      <c r="H335" s="110"/>
      <c r="I335" s="110"/>
      <c r="J335" s="110"/>
      <c r="K335" s="110"/>
      <c r="L335" s="110"/>
    </row>
    <row r="336" spans="2:12">
      <c r="B336" s="125"/>
      <c r="C336" s="125"/>
      <c r="D336" s="110"/>
      <c r="E336" s="110"/>
      <c r="F336" s="110"/>
      <c r="G336" s="110"/>
      <c r="H336" s="110"/>
      <c r="I336" s="110"/>
      <c r="J336" s="110"/>
      <c r="K336" s="110"/>
      <c r="L336" s="110"/>
    </row>
    <row r="337" spans="2:12">
      <c r="B337" s="125"/>
      <c r="C337" s="125"/>
      <c r="D337" s="110"/>
      <c r="E337" s="110"/>
      <c r="F337" s="110"/>
      <c r="G337" s="110"/>
      <c r="H337" s="110"/>
      <c r="I337" s="110"/>
      <c r="J337" s="110"/>
      <c r="K337" s="110"/>
      <c r="L337" s="110"/>
    </row>
    <row r="338" spans="2:12">
      <c r="B338" s="125"/>
      <c r="C338" s="125"/>
      <c r="D338" s="110"/>
      <c r="E338" s="110"/>
      <c r="F338" s="110"/>
      <c r="G338" s="110"/>
      <c r="H338" s="110"/>
      <c r="I338" s="110"/>
      <c r="J338" s="110"/>
      <c r="K338" s="110"/>
      <c r="L338" s="110"/>
    </row>
    <row r="339" spans="2:12">
      <c r="B339" s="125"/>
      <c r="C339" s="125"/>
      <c r="D339" s="110"/>
      <c r="E339" s="110"/>
      <c r="F339" s="110"/>
      <c r="G339" s="110"/>
      <c r="H339" s="110"/>
      <c r="I339" s="110"/>
      <c r="J339" s="110"/>
      <c r="K339" s="110"/>
      <c r="L339" s="110"/>
    </row>
    <row r="340" spans="2:12">
      <c r="B340" s="125"/>
      <c r="C340" s="125"/>
      <c r="D340" s="110"/>
      <c r="E340" s="110"/>
      <c r="F340" s="110"/>
      <c r="G340" s="110"/>
      <c r="H340" s="110"/>
      <c r="I340" s="110"/>
      <c r="J340" s="110"/>
      <c r="K340" s="110"/>
      <c r="L340" s="110"/>
    </row>
    <row r="341" spans="2:12">
      <c r="B341" s="125"/>
      <c r="C341" s="125"/>
      <c r="D341" s="110"/>
      <c r="E341" s="110"/>
      <c r="F341" s="110"/>
      <c r="G341" s="110"/>
      <c r="H341" s="110"/>
      <c r="I341" s="110"/>
      <c r="J341" s="110"/>
      <c r="K341" s="110"/>
      <c r="L341" s="110"/>
    </row>
    <row r="342" spans="2:12">
      <c r="B342" s="125"/>
      <c r="C342" s="125"/>
      <c r="D342" s="110"/>
      <c r="E342" s="110"/>
      <c r="F342" s="110"/>
      <c r="G342" s="110"/>
      <c r="H342" s="110"/>
      <c r="I342" s="110"/>
      <c r="J342" s="110"/>
      <c r="K342" s="110"/>
      <c r="L342" s="110"/>
    </row>
    <row r="343" spans="2:12">
      <c r="B343" s="125"/>
      <c r="C343" s="125"/>
      <c r="D343" s="110"/>
      <c r="E343" s="110"/>
      <c r="F343" s="110"/>
      <c r="G343" s="110"/>
      <c r="H343" s="110"/>
      <c r="I343" s="110"/>
      <c r="J343" s="110"/>
      <c r="K343" s="110"/>
      <c r="L343" s="110"/>
    </row>
    <row r="344" spans="2:12">
      <c r="B344" s="125"/>
      <c r="C344" s="125"/>
      <c r="D344" s="110"/>
      <c r="E344" s="110"/>
      <c r="F344" s="110"/>
      <c r="G344" s="110"/>
      <c r="H344" s="110"/>
      <c r="I344" s="110"/>
      <c r="J344" s="110"/>
      <c r="K344" s="110"/>
      <c r="L344" s="110"/>
    </row>
    <row r="345" spans="2:12">
      <c r="B345" s="125"/>
      <c r="C345" s="125"/>
      <c r="D345" s="110"/>
      <c r="E345" s="110"/>
      <c r="F345" s="110"/>
      <c r="G345" s="110"/>
      <c r="H345" s="110"/>
      <c r="I345" s="110"/>
      <c r="J345" s="110"/>
      <c r="K345" s="110"/>
      <c r="L345" s="110"/>
    </row>
    <row r="346" spans="2:12">
      <c r="B346" s="125"/>
      <c r="C346" s="125"/>
      <c r="D346" s="110"/>
      <c r="E346" s="110"/>
      <c r="F346" s="110"/>
      <c r="G346" s="110"/>
      <c r="H346" s="110"/>
      <c r="I346" s="110"/>
      <c r="J346" s="110"/>
      <c r="K346" s="110"/>
      <c r="L346" s="110"/>
    </row>
    <row r="347" spans="2:12">
      <c r="B347" s="125"/>
      <c r="C347" s="125"/>
      <c r="D347" s="110"/>
      <c r="E347" s="110"/>
      <c r="F347" s="110"/>
      <c r="G347" s="110"/>
      <c r="H347" s="110"/>
      <c r="I347" s="110"/>
      <c r="J347" s="110"/>
      <c r="K347" s="110"/>
      <c r="L347" s="110"/>
    </row>
    <row r="348" spans="2:12">
      <c r="B348" s="125"/>
      <c r="C348" s="125"/>
      <c r="D348" s="110"/>
      <c r="E348" s="110"/>
      <c r="F348" s="110"/>
      <c r="G348" s="110"/>
      <c r="H348" s="110"/>
      <c r="I348" s="110"/>
      <c r="J348" s="110"/>
      <c r="K348" s="110"/>
      <c r="L348" s="110"/>
    </row>
    <row r="349" spans="2:12">
      <c r="B349" s="125"/>
      <c r="C349" s="125"/>
      <c r="D349" s="110"/>
      <c r="E349" s="110"/>
      <c r="F349" s="110"/>
      <c r="G349" s="110"/>
      <c r="H349" s="110"/>
      <c r="I349" s="110"/>
      <c r="J349" s="110"/>
      <c r="K349" s="110"/>
      <c r="L349" s="110"/>
    </row>
    <row r="350" spans="2:12">
      <c r="B350" s="125"/>
      <c r="C350" s="125"/>
      <c r="D350" s="110"/>
      <c r="E350" s="110"/>
      <c r="F350" s="110"/>
      <c r="G350" s="110"/>
      <c r="H350" s="110"/>
      <c r="I350" s="110"/>
      <c r="J350" s="110"/>
      <c r="K350" s="110"/>
      <c r="L350" s="110"/>
    </row>
    <row r="351" spans="2:12">
      <c r="B351" s="125"/>
      <c r="C351" s="125"/>
      <c r="D351" s="110"/>
      <c r="E351" s="110"/>
      <c r="F351" s="110"/>
      <c r="G351" s="110"/>
      <c r="H351" s="110"/>
      <c r="I351" s="110"/>
      <c r="J351" s="110"/>
      <c r="K351" s="110"/>
      <c r="L351" s="110"/>
    </row>
    <row r="352" spans="2:12">
      <c r="B352" s="125"/>
      <c r="C352" s="125"/>
      <c r="D352" s="110"/>
      <c r="E352" s="110"/>
      <c r="F352" s="110"/>
      <c r="G352" s="110"/>
      <c r="H352" s="110"/>
      <c r="I352" s="110"/>
      <c r="J352" s="110"/>
      <c r="K352" s="110"/>
      <c r="L352" s="110"/>
    </row>
    <row r="353" spans="2:12">
      <c r="B353" s="125"/>
      <c r="C353" s="125"/>
      <c r="D353" s="110"/>
      <c r="E353" s="110"/>
      <c r="F353" s="110"/>
      <c r="G353" s="110"/>
      <c r="H353" s="110"/>
      <c r="I353" s="110"/>
      <c r="J353" s="110"/>
      <c r="K353" s="110"/>
      <c r="L353" s="110"/>
    </row>
    <row r="354" spans="2:12">
      <c r="B354" s="125"/>
      <c r="C354" s="125"/>
      <c r="D354" s="110"/>
      <c r="E354" s="110"/>
      <c r="F354" s="110"/>
      <c r="G354" s="110"/>
      <c r="H354" s="110"/>
      <c r="I354" s="110"/>
      <c r="J354" s="110"/>
      <c r="K354" s="110"/>
      <c r="L354" s="110"/>
    </row>
    <row r="355" spans="2:12">
      <c r="B355" s="125"/>
      <c r="C355" s="125"/>
      <c r="D355" s="110"/>
      <c r="E355" s="110"/>
      <c r="F355" s="110"/>
      <c r="G355" s="110"/>
      <c r="H355" s="110"/>
      <c r="I355" s="110"/>
      <c r="J355" s="110"/>
      <c r="K355" s="110"/>
      <c r="L355" s="110"/>
    </row>
    <row r="356" spans="2:12">
      <c r="B356" s="125"/>
      <c r="C356" s="125"/>
      <c r="D356" s="110"/>
      <c r="E356" s="110"/>
      <c r="F356" s="110"/>
      <c r="G356" s="110"/>
      <c r="H356" s="110"/>
      <c r="I356" s="110"/>
      <c r="J356" s="110"/>
      <c r="K356" s="110"/>
      <c r="L356" s="110"/>
    </row>
    <row r="357" spans="2:12">
      <c r="B357" s="125"/>
      <c r="C357" s="125"/>
      <c r="D357" s="110"/>
      <c r="E357" s="110"/>
      <c r="F357" s="110"/>
      <c r="G357" s="110"/>
      <c r="H357" s="110"/>
      <c r="I357" s="110"/>
      <c r="J357" s="110"/>
      <c r="K357" s="110"/>
      <c r="L357" s="110"/>
    </row>
    <row r="358" spans="2:12">
      <c r="B358" s="125"/>
      <c r="C358" s="125"/>
      <c r="D358" s="110"/>
      <c r="E358" s="110"/>
      <c r="F358" s="110"/>
      <c r="G358" s="110"/>
      <c r="H358" s="110"/>
      <c r="I358" s="110"/>
      <c r="J358" s="110"/>
      <c r="K358" s="110"/>
      <c r="L358" s="110"/>
    </row>
    <row r="359" spans="2:12">
      <c r="B359" s="125"/>
      <c r="C359" s="125"/>
      <c r="D359" s="110"/>
      <c r="E359" s="110"/>
      <c r="F359" s="110"/>
      <c r="G359" s="110"/>
      <c r="H359" s="110"/>
      <c r="I359" s="110"/>
      <c r="J359" s="110"/>
      <c r="K359" s="110"/>
      <c r="L359" s="110"/>
    </row>
    <row r="360" spans="2:12">
      <c r="B360" s="125"/>
      <c r="C360" s="125"/>
      <c r="D360" s="110"/>
      <c r="E360" s="110"/>
      <c r="F360" s="110"/>
      <c r="G360" s="110"/>
      <c r="H360" s="110"/>
      <c r="I360" s="110"/>
      <c r="J360" s="110"/>
      <c r="K360" s="110"/>
      <c r="L360" s="110"/>
    </row>
    <row r="361" spans="2:12">
      <c r="B361" s="125"/>
      <c r="C361" s="125"/>
      <c r="D361" s="110"/>
      <c r="E361" s="110"/>
      <c r="F361" s="110"/>
      <c r="G361" s="110"/>
      <c r="H361" s="110"/>
      <c r="I361" s="110"/>
      <c r="J361" s="110"/>
      <c r="K361" s="110"/>
      <c r="L361" s="110"/>
    </row>
    <row r="362" spans="2:12">
      <c r="B362" s="125"/>
      <c r="C362" s="125"/>
      <c r="D362" s="110"/>
      <c r="E362" s="110"/>
      <c r="F362" s="110"/>
      <c r="G362" s="110"/>
      <c r="H362" s="110"/>
      <c r="I362" s="110"/>
      <c r="J362" s="110"/>
      <c r="K362" s="110"/>
      <c r="L362" s="110"/>
    </row>
    <row r="363" spans="2:12">
      <c r="B363" s="125"/>
      <c r="C363" s="125"/>
      <c r="D363" s="110"/>
      <c r="E363" s="110"/>
      <c r="F363" s="110"/>
      <c r="G363" s="110"/>
      <c r="H363" s="110"/>
      <c r="I363" s="110"/>
      <c r="J363" s="110"/>
      <c r="K363" s="110"/>
      <c r="L363" s="110"/>
    </row>
    <row r="364" spans="2:12">
      <c r="B364" s="125"/>
      <c r="C364" s="125"/>
      <c r="D364" s="110"/>
      <c r="E364" s="110"/>
      <c r="F364" s="110"/>
      <c r="G364" s="110"/>
      <c r="H364" s="110"/>
      <c r="I364" s="110"/>
      <c r="J364" s="110"/>
      <c r="K364" s="110"/>
      <c r="L364" s="110"/>
    </row>
    <row r="365" spans="2:12">
      <c r="B365" s="125"/>
      <c r="C365" s="125"/>
      <c r="D365" s="110"/>
      <c r="E365" s="110"/>
      <c r="F365" s="110"/>
      <c r="G365" s="110"/>
      <c r="H365" s="110"/>
      <c r="I365" s="110"/>
      <c r="J365" s="110"/>
      <c r="K365" s="110"/>
      <c r="L365" s="110"/>
    </row>
    <row r="366" spans="2:12">
      <c r="B366" s="125"/>
      <c r="C366" s="125"/>
      <c r="D366" s="110"/>
      <c r="E366" s="110"/>
      <c r="F366" s="110"/>
      <c r="G366" s="110"/>
      <c r="H366" s="110"/>
      <c r="I366" s="110"/>
      <c r="J366" s="110"/>
      <c r="K366" s="110"/>
      <c r="L366" s="110"/>
    </row>
    <row r="367" spans="2:12">
      <c r="B367" s="125"/>
      <c r="C367" s="125"/>
      <c r="D367" s="110"/>
      <c r="E367" s="110"/>
      <c r="F367" s="110"/>
      <c r="G367" s="110"/>
      <c r="H367" s="110"/>
      <c r="I367" s="110"/>
      <c r="J367" s="110"/>
      <c r="K367" s="110"/>
      <c r="L367" s="110"/>
    </row>
    <row r="368" spans="2:12">
      <c r="B368" s="125"/>
      <c r="C368" s="125"/>
      <c r="D368" s="110"/>
      <c r="E368" s="110"/>
      <c r="F368" s="110"/>
      <c r="G368" s="110"/>
      <c r="H368" s="110"/>
      <c r="I368" s="110"/>
      <c r="J368" s="110"/>
      <c r="K368" s="110"/>
      <c r="L368" s="110"/>
    </row>
    <row r="369" spans="2:12">
      <c r="B369" s="125"/>
      <c r="C369" s="125"/>
      <c r="D369" s="110"/>
      <c r="E369" s="110"/>
      <c r="F369" s="110"/>
      <c r="G369" s="110"/>
      <c r="H369" s="110"/>
      <c r="I369" s="110"/>
      <c r="J369" s="110"/>
      <c r="K369" s="110"/>
      <c r="L369" s="110"/>
    </row>
    <row r="370" spans="2:12">
      <c r="B370" s="125"/>
      <c r="C370" s="125"/>
      <c r="D370" s="110"/>
      <c r="E370" s="110"/>
      <c r="F370" s="110"/>
      <c r="G370" s="110"/>
      <c r="H370" s="110"/>
      <c r="I370" s="110"/>
      <c r="J370" s="110"/>
      <c r="K370" s="110"/>
      <c r="L370" s="110"/>
    </row>
    <row r="371" spans="2:12">
      <c r="B371" s="125"/>
      <c r="C371" s="125"/>
      <c r="D371" s="110"/>
      <c r="E371" s="110"/>
      <c r="F371" s="110"/>
      <c r="G371" s="110"/>
      <c r="H371" s="110"/>
      <c r="I371" s="110"/>
      <c r="J371" s="110"/>
      <c r="K371" s="110"/>
      <c r="L371" s="110"/>
    </row>
    <row r="372" spans="2:12">
      <c r="B372" s="125"/>
      <c r="C372" s="125"/>
      <c r="D372" s="110"/>
      <c r="E372" s="110"/>
      <c r="F372" s="110"/>
      <c r="G372" s="110"/>
      <c r="H372" s="110"/>
      <c r="I372" s="110"/>
      <c r="J372" s="110"/>
      <c r="K372" s="110"/>
      <c r="L372" s="110"/>
    </row>
    <row r="373" spans="2:12">
      <c r="B373" s="125"/>
      <c r="C373" s="125"/>
      <c r="D373" s="110"/>
      <c r="E373" s="110"/>
      <c r="F373" s="110"/>
      <c r="G373" s="110"/>
      <c r="H373" s="110"/>
      <c r="I373" s="110"/>
      <c r="J373" s="110"/>
      <c r="K373" s="110"/>
      <c r="L373" s="110"/>
    </row>
    <row r="374" spans="2:12">
      <c r="B374" s="125"/>
      <c r="C374" s="125"/>
      <c r="D374" s="110"/>
      <c r="E374" s="110"/>
      <c r="F374" s="110"/>
      <c r="G374" s="110"/>
      <c r="H374" s="110"/>
      <c r="I374" s="110"/>
      <c r="J374" s="110"/>
      <c r="K374" s="110"/>
      <c r="L374" s="110"/>
    </row>
    <row r="375" spans="2:12">
      <c r="B375" s="125"/>
      <c r="C375" s="125"/>
      <c r="D375" s="110"/>
      <c r="E375" s="110"/>
      <c r="F375" s="110"/>
      <c r="G375" s="110"/>
      <c r="H375" s="110"/>
      <c r="I375" s="110"/>
      <c r="J375" s="110"/>
      <c r="K375" s="110"/>
      <c r="L375" s="110"/>
    </row>
    <row r="376" spans="2:12">
      <c r="B376" s="125"/>
      <c r="C376" s="125"/>
      <c r="D376" s="110"/>
      <c r="E376" s="110"/>
      <c r="F376" s="110"/>
      <c r="G376" s="110"/>
      <c r="H376" s="110"/>
      <c r="I376" s="110"/>
      <c r="J376" s="110"/>
      <c r="K376" s="110"/>
      <c r="L376" s="110"/>
    </row>
    <row r="377" spans="2:12">
      <c r="B377" s="125"/>
      <c r="C377" s="125"/>
      <c r="D377" s="110"/>
      <c r="E377" s="110"/>
      <c r="F377" s="110"/>
      <c r="G377" s="110"/>
      <c r="H377" s="110"/>
      <c r="I377" s="110"/>
      <c r="J377" s="110"/>
      <c r="K377" s="110"/>
      <c r="L377" s="110"/>
    </row>
    <row r="378" spans="2:12">
      <c r="B378" s="125"/>
      <c r="C378" s="125"/>
      <c r="D378" s="110"/>
      <c r="E378" s="110"/>
      <c r="F378" s="110"/>
      <c r="G378" s="110"/>
      <c r="H378" s="110"/>
      <c r="I378" s="110"/>
      <c r="J378" s="110"/>
      <c r="K378" s="110"/>
      <c r="L378" s="110"/>
    </row>
    <row r="379" spans="2:12">
      <c r="B379" s="125"/>
      <c r="C379" s="125"/>
      <c r="D379" s="110"/>
      <c r="E379" s="110"/>
      <c r="F379" s="110"/>
      <c r="G379" s="110"/>
      <c r="H379" s="110"/>
      <c r="I379" s="110"/>
      <c r="J379" s="110"/>
      <c r="K379" s="110"/>
      <c r="L379" s="110"/>
    </row>
    <row r="380" spans="2:12">
      <c r="B380" s="125"/>
      <c r="C380" s="125"/>
      <c r="D380" s="110"/>
      <c r="E380" s="110"/>
      <c r="F380" s="110"/>
      <c r="G380" s="110"/>
      <c r="H380" s="110"/>
      <c r="I380" s="110"/>
      <c r="J380" s="110"/>
      <c r="K380" s="110"/>
      <c r="L380" s="110"/>
    </row>
    <row r="381" spans="2:12">
      <c r="B381" s="125"/>
      <c r="C381" s="125"/>
      <c r="D381" s="110"/>
      <c r="E381" s="110"/>
      <c r="F381" s="110"/>
      <c r="G381" s="110"/>
      <c r="H381" s="110"/>
      <c r="I381" s="110"/>
      <c r="J381" s="110"/>
      <c r="K381" s="110"/>
      <c r="L381" s="110"/>
    </row>
    <row r="382" spans="2:12">
      <c r="B382" s="125"/>
      <c r="C382" s="125"/>
      <c r="D382" s="110"/>
      <c r="E382" s="110"/>
      <c r="F382" s="110"/>
      <c r="G382" s="110"/>
      <c r="H382" s="110"/>
      <c r="I382" s="110"/>
      <c r="J382" s="110"/>
      <c r="K382" s="110"/>
      <c r="L382" s="110"/>
    </row>
    <row r="383" spans="2:12">
      <c r="B383" s="125"/>
      <c r="C383" s="125"/>
      <c r="D383" s="110"/>
      <c r="E383" s="110"/>
      <c r="F383" s="110"/>
      <c r="G383" s="110"/>
      <c r="H383" s="110"/>
      <c r="I383" s="110"/>
      <c r="J383" s="110"/>
      <c r="K383" s="110"/>
      <c r="L383" s="110"/>
    </row>
    <row r="384" spans="2:12">
      <c r="B384" s="125"/>
      <c r="C384" s="125"/>
      <c r="D384" s="110"/>
      <c r="E384" s="110"/>
      <c r="F384" s="110"/>
      <c r="G384" s="110"/>
      <c r="H384" s="110"/>
      <c r="I384" s="110"/>
      <c r="J384" s="110"/>
      <c r="K384" s="110"/>
      <c r="L384" s="110"/>
    </row>
    <row r="385" spans="2:12">
      <c r="B385" s="125"/>
      <c r="C385" s="125"/>
      <c r="D385" s="110"/>
      <c r="E385" s="110"/>
      <c r="F385" s="110"/>
      <c r="G385" s="110"/>
      <c r="H385" s="110"/>
      <c r="I385" s="110"/>
      <c r="J385" s="110"/>
      <c r="K385" s="110"/>
      <c r="L385" s="110"/>
    </row>
    <row r="386" spans="2:12">
      <c r="B386" s="125"/>
      <c r="C386" s="125"/>
      <c r="D386" s="110"/>
      <c r="E386" s="110"/>
      <c r="F386" s="110"/>
      <c r="G386" s="110"/>
      <c r="H386" s="110"/>
      <c r="I386" s="110"/>
      <c r="J386" s="110"/>
      <c r="K386" s="110"/>
      <c r="L386" s="110"/>
    </row>
    <row r="387" spans="2:12">
      <c r="B387" s="125"/>
      <c r="C387" s="125"/>
      <c r="D387" s="110"/>
      <c r="E387" s="110"/>
      <c r="F387" s="110"/>
      <c r="G387" s="110"/>
      <c r="H387" s="110"/>
      <c r="I387" s="110"/>
      <c r="J387" s="110"/>
      <c r="K387" s="110"/>
      <c r="L387" s="110"/>
    </row>
    <row r="388" spans="2:12">
      <c r="B388" s="125"/>
      <c r="C388" s="125"/>
      <c r="D388" s="110"/>
      <c r="E388" s="110"/>
      <c r="F388" s="110"/>
      <c r="G388" s="110"/>
      <c r="H388" s="110"/>
      <c r="I388" s="110"/>
      <c r="J388" s="110"/>
      <c r="K388" s="110"/>
      <c r="L388" s="110"/>
    </row>
    <row r="389" spans="2:12">
      <c r="B389" s="125"/>
      <c r="C389" s="125"/>
      <c r="D389" s="110"/>
      <c r="E389" s="110"/>
      <c r="F389" s="110"/>
      <c r="G389" s="110"/>
      <c r="H389" s="110"/>
      <c r="I389" s="110"/>
      <c r="J389" s="110"/>
      <c r="K389" s="110"/>
      <c r="L389" s="110"/>
    </row>
    <row r="390" spans="2:12">
      <c r="B390" s="125"/>
      <c r="C390" s="125"/>
      <c r="D390" s="110"/>
      <c r="E390" s="110"/>
      <c r="F390" s="110"/>
      <c r="G390" s="110"/>
      <c r="H390" s="110"/>
      <c r="I390" s="110"/>
      <c r="J390" s="110"/>
      <c r="K390" s="110"/>
      <c r="L390" s="110"/>
    </row>
    <row r="391" spans="2:12">
      <c r="B391" s="125"/>
      <c r="C391" s="125"/>
      <c r="D391" s="110"/>
      <c r="E391" s="110"/>
      <c r="F391" s="110"/>
      <c r="G391" s="110"/>
      <c r="H391" s="110"/>
      <c r="I391" s="110"/>
      <c r="J391" s="110"/>
      <c r="K391" s="110"/>
      <c r="L391" s="110"/>
    </row>
    <row r="392" spans="2:12">
      <c r="B392" s="125"/>
      <c r="C392" s="125"/>
      <c r="D392" s="110"/>
      <c r="E392" s="110"/>
      <c r="F392" s="110"/>
      <c r="G392" s="110"/>
      <c r="H392" s="110"/>
      <c r="I392" s="110"/>
      <c r="J392" s="110"/>
      <c r="K392" s="110"/>
      <c r="L392" s="110"/>
    </row>
    <row r="393" spans="2:12">
      <c r="B393" s="125"/>
      <c r="C393" s="125"/>
      <c r="D393" s="110"/>
      <c r="E393" s="110"/>
      <c r="F393" s="110"/>
      <c r="G393" s="110"/>
      <c r="H393" s="110"/>
      <c r="I393" s="110"/>
      <c r="J393" s="110"/>
      <c r="K393" s="110"/>
      <c r="L393" s="110"/>
    </row>
    <row r="394" spans="2:12">
      <c r="B394" s="125"/>
      <c r="C394" s="125"/>
      <c r="D394" s="110"/>
      <c r="E394" s="110"/>
      <c r="F394" s="110"/>
      <c r="G394" s="110"/>
      <c r="H394" s="110"/>
      <c r="I394" s="110"/>
      <c r="J394" s="110"/>
      <c r="K394" s="110"/>
      <c r="L394" s="110"/>
    </row>
    <row r="395" spans="2:12">
      <c r="B395" s="125"/>
      <c r="C395" s="125"/>
      <c r="D395" s="110"/>
      <c r="E395" s="110"/>
      <c r="F395" s="110"/>
      <c r="G395" s="110"/>
      <c r="H395" s="110"/>
      <c r="I395" s="110"/>
      <c r="J395" s="110"/>
      <c r="K395" s="110"/>
      <c r="L395" s="110"/>
    </row>
    <row r="396" spans="2:12">
      <c r="B396" s="125"/>
      <c r="C396" s="125"/>
      <c r="D396" s="110"/>
      <c r="E396" s="110"/>
      <c r="F396" s="110"/>
      <c r="G396" s="110"/>
      <c r="H396" s="110"/>
      <c r="I396" s="110"/>
      <c r="J396" s="110"/>
      <c r="K396" s="110"/>
      <c r="L396" s="110"/>
    </row>
    <row r="397" spans="2:12">
      <c r="B397" s="125"/>
      <c r="C397" s="125"/>
      <c r="D397" s="110"/>
      <c r="E397" s="110"/>
      <c r="F397" s="110"/>
      <c r="G397" s="110"/>
      <c r="H397" s="110"/>
      <c r="I397" s="110"/>
      <c r="J397" s="110"/>
      <c r="K397" s="110"/>
      <c r="L397" s="110"/>
    </row>
    <row r="398" spans="2:12">
      <c r="B398" s="125"/>
      <c r="C398" s="125"/>
      <c r="D398" s="110"/>
      <c r="E398" s="110"/>
      <c r="F398" s="110"/>
      <c r="G398" s="110"/>
      <c r="H398" s="110"/>
      <c r="I398" s="110"/>
      <c r="J398" s="110"/>
      <c r="K398" s="110"/>
      <c r="L398" s="110"/>
    </row>
    <row r="399" spans="2:12">
      <c r="B399" s="125"/>
      <c r="C399" s="125"/>
      <c r="D399" s="110"/>
      <c r="E399" s="110"/>
      <c r="F399" s="110"/>
      <c r="G399" s="110"/>
      <c r="H399" s="110"/>
      <c r="I399" s="110"/>
      <c r="J399" s="110"/>
      <c r="K399" s="110"/>
      <c r="L399" s="110"/>
    </row>
    <row r="400" spans="2:12">
      <c r="B400" s="125"/>
      <c r="C400" s="125"/>
      <c r="D400" s="110"/>
      <c r="E400" s="110"/>
      <c r="F400" s="110"/>
      <c r="G400" s="110"/>
      <c r="H400" s="110"/>
      <c r="I400" s="110"/>
      <c r="J400" s="110"/>
      <c r="K400" s="110"/>
      <c r="L400" s="110"/>
    </row>
    <row r="401" spans="2:12">
      <c r="B401" s="125"/>
      <c r="C401" s="125"/>
      <c r="D401" s="110"/>
      <c r="E401" s="110"/>
      <c r="F401" s="110"/>
      <c r="G401" s="110"/>
      <c r="H401" s="110"/>
      <c r="I401" s="110"/>
      <c r="J401" s="110"/>
      <c r="K401" s="110"/>
      <c r="L401" s="110"/>
    </row>
    <row r="402" spans="2:12">
      <c r="B402" s="125"/>
      <c r="C402" s="125"/>
      <c r="D402" s="110"/>
      <c r="E402" s="110"/>
      <c r="F402" s="110"/>
      <c r="G402" s="110"/>
      <c r="H402" s="110"/>
      <c r="I402" s="110"/>
      <c r="J402" s="110"/>
      <c r="K402" s="110"/>
      <c r="L402" s="110"/>
    </row>
    <row r="403" spans="2:12">
      <c r="B403" s="125"/>
      <c r="C403" s="125"/>
      <c r="D403" s="110"/>
      <c r="E403" s="110"/>
      <c r="F403" s="110"/>
      <c r="G403" s="110"/>
      <c r="H403" s="110"/>
      <c r="I403" s="110"/>
      <c r="J403" s="110"/>
      <c r="K403" s="110"/>
      <c r="L403" s="110"/>
    </row>
    <row r="404" spans="2:12">
      <c r="B404" s="125"/>
      <c r="C404" s="125"/>
      <c r="D404" s="110"/>
      <c r="E404" s="110"/>
      <c r="F404" s="110"/>
      <c r="G404" s="110"/>
      <c r="H404" s="110"/>
      <c r="I404" s="110"/>
      <c r="J404" s="110"/>
      <c r="K404" s="110"/>
      <c r="L404" s="110"/>
    </row>
    <row r="405" spans="2:12">
      <c r="B405" s="125"/>
      <c r="C405" s="125"/>
      <c r="D405" s="110"/>
      <c r="E405" s="110"/>
      <c r="F405" s="110"/>
      <c r="G405" s="110"/>
      <c r="H405" s="110"/>
      <c r="I405" s="110"/>
      <c r="J405" s="110"/>
      <c r="K405" s="110"/>
      <c r="L405" s="110"/>
    </row>
    <row r="406" spans="2:12">
      <c r="B406" s="125"/>
      <c r="C406" s="125"/>
      <c r="D406" s="110"/>
      <c r="E406" s="110"/>
      <c r="F406" s="110"/>
      <c r="G406" s="110"/>
      <c r="H406" s="110"/>
      <c r="I406" s="110"/>
      <c r="J406" s="110"/>
      <c r="K406" s="110"/>
      <c r="L406" s="110"/>
    </row>
    <row r="407" spans="2:12">
      <c r="B407" s="125"/>
      <c r="C407" s="125"/>
      <c r="D407" s="110"/>
      <c r="E407" s="110"/>
      <c r="F407" s="110"/>
      <c r="G407" s="110"/>
      <c r="H407" s="110"/>
      <c r="I407" s="110"/>
      <c r="J407" s="110"/>
      <c r="K407" s="110"/>
      <c r="L407" s="110"/>
    </row>
    <row r="408" spans="2:12">
      <c r="B408" s="125"/>
      <c r="C408" s="125"/>
      <c r="D408" s="110"/>
      <c r="E408" s="110"/>
      <c r="F408" s="110"/>
      <c r="G408" s="110"/>
      <c r="H408" s="110"/>
      <c r="I408" s="110"/>
      <c r="J408" s="110"/>
      <c r="K408" s="110"/>
      <c r="L408" s="110"/>
    </row>
    <row r="409" spans="2:12">
      <c r="B409" s="125"/>
      <c r="C409" s="125"/>
      <c r="D409" s="110"/>
      <c r="E409" s="110"/>
      <c r="F409" s="110"/>
      <c r="G409" s="110"/>
      <c r="H409" s="110"/>
      <c r="I409" s="110"/>
      <c r="J409" s="110"/>
      <c r="K409" s="110"/>
      <c r="L409" s="110"/>
    </row>
    <row r="410" spans="2:12">
      <c r="B410" s="125"/>
      <c r="C410" s="125"/>
      <c r="D410" s="110"/>
      <c r="E410" s="110"/>
      <c r="F410" s="110"/>
      <c r="G410" s="110"/>
      <c r="H410" s="110"/>
      <c r="I410" s="110"/>
      <c r="J410" s="110"/>
      <c r="K410" s="110"/>
      <c r="L410" s="110"/>
    </row>
    <row r="411" spans="2:12">
      <c r="B411" s="125"/>
      <c r="C411" s="125"/>
      <c r="D411" s="110"/>
      <c r="E411" s="110"/>
      <c r="F411" s="110"/>
      <c r="G411" s="110"/>
      <c r="H411" s="110"/>
      <c r="I411" s="110"/>
      <c r="J411" s="110"/>
      <c r="K411" s="110"/>
      <c r="L411" s="110"/>
    </row>
    <row r="412" spans="2:12">
      <c r="B412" s="125"/>
      <c r="C412" s="125"/>
      <c r="D412" s="110"/>
      <c r="E412" s="110"/>
      <c r="F412" s="110"/>
      <c r="G412" s="110"/>
      <c r="H412" s="110"/>
      <c r="I412" s="110"/>
      <c r="J412" s="110"/>
      <c r="K412" s="110"/>
      <c r="L412" s="110"/>
    </row>
    <row r="413" spans="2:12">
      <c r="B413" s="125"/>
      <c r="C413" s="125"/>
      <c r="D413" s="110"/>
      <c r="E413" s="110"/>
      <c r="F413" s="110"/>
      <c r="G413" s="110"/>
      <c r="H413" s="110"/>
      <c r="I413" s="110"/>
      <c r="J413" s="110"/>
      <c r="K413" s="110"/>
      <c r="L413" s="110"/>
    </row>
    <row r="414" spans="2:12">
      <c r="B414" s="125"/>
      <c r="C414" s="125"/>
      <c r="D414" s="110"/>
      <c r="E414" s="110"/>
      <c r="F414" s="110"/>
      <c r="G414" s="110"/>
      <c r="H414" s="110"/>
      <c r="I414" s="110"/>
      <c r="J414" s="110"/>
      <c r="K414" s="110"/>
      <c r="L414" s="110"/>
    </row>
    <row r="415" spans="2:12">
      <c r="B415" s="125"/>
      <c r="C415" s="125"/>
      <c r="D415" s="110"/>
      <c r="E415" s="110"/>
      <c r="F415" s="110"/>
      <c r="G415" s="110"/>
      <c r="H415" s="110"/>
      <c r="I415" s="110"/>
      <c r="J415" s="110"/>
      <c r="K415" s="110"/>
      <c r="L415" s="110"/>
    </row>
    <row r="416" spans="2:12">
      <c r="B416" s="125"/>
      <c r="C416" s="125"/>
      <c r="D416" s="110"/>
      <c r="E416" s="110"/>
      <c r="F416" s="110"/>
      <c r="G416" s="110"/>
      <c r="H416" s="110"/>
      <c r="I416" s="110"/>
      <c r="J416" s="110"/>
      <c r="K416" s="110"/>
      <c r="L416" s="110"/>
    </row>
    <row r="417" spans="2:12">
      <c r="B417" s="125"/>
      <c r="C417" s="125"/>
      <c r="D417" s="110"/>
      <c r="E417" s="110"/>
      <c r="F417" s="110"/>
      <c r="G417" s="110"/>
      <c r="H417" s="110"/>
      <c r="I417" s="110"/>
      <c r="J417" s="110"/>
      <c r="K417" s="110"/>
      <c r="L417" s="110"/>
    </row>
    <row r="418" spans="2:12">
      <c r="B418" s="125"/>
      <c r="C418" s="125"/>
      <c r="D418" s="110"/>
      <c r="E418" s="110"/>
      <c r="F418" s="110"/>
      <c r="G418" s="110"/>
      <c r="H418" s="110"/>
      <c r="I418" s="110"/>
      <c r="J418" s="110"/>
      <c r="K418" s="110"/>
      <c r="L418" s="110"/>
    </row>
    <row r="419" spans="2:12">
      <c r="B419" s="125"/>
      <c r="C419" s="125"/>
      <c r="D419" s="110"/>
      <c r="E419" s="110"/>
      <c r="F419" s="110"/>
      <c r="G419" s="110"/>
      <c r="H419" s="110"/>
      <c r="I419" s="110"/>
      <c r="J419" s="110"/>
      <c r="K419" s="110"/>
      <c r="L419" s="110"/>
    </row>
    <row r="420" spans="2:12">
      <c r="B420" s="125"/>
      <c r="C420" s="125"/>
      <c r="D420" s="110"/>
      <c r="E420" s="110"/>
      <c r="F420" s="110"/>
      <c r="G420" s="110"/>
      <c r="H420" s="110"/>
      <c r="I420" s="110"/>
      <c r="J420" s="110"/>
      <c r="K420" s="110"/>
      <c r="L420" s="110"/>
    </row>
    <row r="421" spans="2:12">
      <c r="B421" s="125"/>
      <c r="C421" s="125"/>
      <c r="D421" s="110"/>
      <c r="E421" s="110"/>
      <c r="F421" s="110"/>
      <c r="G421" s="110"/>
      <c r="H421" s="110"/>
      <c r="I421" s="110"/>
      <c r="J421" s="110"/>
      <c r="K421" s="110"/>
      <c r="L421" s="110"/>
    </row>
    <row r="422" spans="2:12">
      <c r="B422" s="125"/>
      <c r="C422" s="125"/>
      <c r="D422" s="110"/>
      <c r="E422" s="110"/>
      <c r="F422" s="110"/>
      <c r="G422" s="110"/>
      <c r="H422" s="110"/>
      <c r="I422" s="110"/>
      <c r="J422" s="110"/>
      <c r="K422" s="110"/>
      <c r="L422" s="110"/>
    </row>
    <row r="423" spans="2:12">
      <c r="B423" s="125"/>
      <c r="C423" s="125"/>
      <c r="D423" s="110"/>
      <c r="E423" s="110"/>
      <c r="F423" s="110"/>
      <c r="G423" s="110"/>
      <c r="H423" s="110"/>
      <c r="I423" s="110"/>
      <c r="J423" s="110"/>
      <c r="K423" s="110"/>
      <c r="L423" s="110"/>
    </row>
    <row r="424" spans="2:12">
      <c r="B424" s="125"/>
      <c r="C424" s="125"/>
      <c r="D424" s="110"/>
      <c r="E424" s="110"/>
      <c r="F424" s="110"/>
      <c r="G424" s="110"/>
      <c r="H424" s="110"/>
      <c r="I424" s="110"/>
      <c r="J424" s="110"/>
      <c r="K424" s="110"/>
      <c r="L424" s="110"/>
    </row>
    <row r="425" spans="2:12">
      <c r="B425" s="125"/>
      <c r="C425" s="125"/>
      <c r="D425" s="110"/>
      <c r="E425" s="110"/>
      <c r="F425" s="110"/>
      <c r="G425" s="110"/>
      <c r="H425" s="110"/>
      <c r="I425" s="110"/>
      <c r="J425" s="110"/>
      <c r="K425" s="110"/>
      <c r="L425" s="110"/>
    </row>
    <row r="426" spans="2:12">
      <c r="B426" s="125"/>
      <c r="C426" s="125"/>
      <c r="D426" s="110"/>
      <c r="E426" s="110"/>
      <c r="F426" s="110"/>
      <c r="G426" s="110"/>
      <c r="H426" s="110"/>
      <c r="I426" s="110"/>
      <c r="J426" s="110"/>
      <c r="K426" s="110"/>
      <c r="L426" s="110"/>
    </row>
    <row r="427" spans="2:12">
      <c r="B427" s="125"/>
      <c r="C427" s="125"/>
      <c r="D427" s="110"/>
      <c r="E427" s="110"/>
      <c r="F427" s="110"/>
      <c r="G427" s="110"/>
      <c r="H427" s="110"/>
      <c r="I427" s="110"/>
      <c r="J427" s="110"/>
      <c r="K427" s="110"/>
      <c r="L427" s="110"/>
    </row>
    <row r="428" spans="2:12">
      <c r="B428" s="125"/>
      <c r="C428" s="125"/>
      <c r="D428" s="110"/>
      <c r="E428" s="110"/>
      <c r="F428" s="110"/>
      <c r="G428" s="110"/>
      <c r="H428" s="110"/>
      <c r="I428" s="110"/>
      <c r="J428" s="110"/>
      <c r="K428" s="110"/>
      <c r="L428" s="110"/>
    </row>
    <row r="429" spans="2:12">
      <c r="B429" s="125"/>
      <c r="C429" s="125"/>
      <c r="D429" s="110"/>
      <c r="E429" s="110"/>
      <c r="F429" s="110"/>
      <c r="G429" s="110"/>
      <c r="H429" s="110"/>
      <c r="I429" s="110"/>
      <c r="J429" s="110"/>
      <c r="K429" s="110"/>
      <c r="L429" s="110"/>
    </row>
    <row r="430" spans="2:12">
      <c r="B430" s="125"/>
      <c r="C430" s="125"/>
      <c r="D430" s="110"/>
      <c r="E430" s="110"/>
      <c r="F430" s="110"/>
      <c r="G430" s="110"/>
      <c r="H430" s="110"/>
      <c r="I430" s="110"/>
      <c r="J430" s="110"/>
      <c r="K430" s="110"/>
      <c r="L430" s="110"/>
    </row>
    <row r="431" spans="2:12">
      <c r="B431" s="125"/>
      <c r="C431" s="125"/>
      <c r="D431" s="110"/>
      <c r="E431" s="110"/>
      <c r="F431" s="110"/>
      <c r="G431" s="110"/>
      <c r="H431" s="110"/>
      <c r="I431" s="110"/>
      <c r="J431" s="110"/>
      <c r="K431" s="110"/>
      <c r="L431" s="110"/>
    </row>
    <row r="432" spans="2:12">
      <c r="B432" s="125"/>
      <c r="C432" s="125"/>
      <c r="D432" s="110"/>
      <c r="E432" s="110"/>
      <c r="F432" s="110"/>
      <c r="G432" s="110"/>
      <c r="H432" s="110"/>
      <c r="I432" s="110"/>
      <c r="J432" s="110"/>
      <c r="K432" s="110"/>
      <c r="L432" s="110"/>
    </row>
    <row r="433" spans="2:12">
      <c r="B433" s="125"/>
      <c r="C433" s="125"/>
      <c r="D433" s="110"/>
      <c r="E433" s="110"/>
      <c r="F433" s="110"/>
      <c r="G433" s="110"/>
      <c r="H433" s="110"/>
      <c r="I433" s="110"/>
      <c r="J433" s="110"/>
      <c r="K433" s="110"/>
      <c r="L433" s="110"/>
    </row>
    <row r="434" spans="2:12">
      <c r="B434" s="125"/>
      <c r="C434" s="125"/>
      <c r="D434" s="110"/>
      <c r="E434" s="110"/>
      <c r="F434" s="110"/>
      <c r="G434" s="110"/>
      <c r="H434" s="110"/>
      <c r="I434" s="110"/>
      <c r="J434" s="110"/>
      <c r="K434" s="110"/>
      <c r="L434" s="110"/>
    </row>
    <row r="435" spans="2:12">
      <c r="B435" s="125"/>
      <c r="C435" s="125"/>
      <c r="D435" s="110"/>
      <c r="E435" s="110"/>
      <c r="F435" s="110"/>
      <c r="G435" s="110"/>
      <c r="H435" s="110"/>
      <c r="I435" s="110"/>
      <c r="J435" s="110"/>
      <c r="K435" s="110"/>
      <c r="L435" s="110"/>
    </row>
    <row r="436" spans="2:12">
      <c r="B436" s="125"/>
      <c r="C436" s="125"/>
      <c r="D436" s="110"/>
      <c r="E436" s="110"/>
      <c r="F436" s="110"/>
      <c r="G436" s="110"/>
      <c r="H436" s="110"/>
      <c r="I436" s="110"/>
      <c r="J436" s="110"/>
      <c r="K436" s="110"/>
      <c r="L436" s="110"/>
    </row>
    <row r="437" spans="2:12">
      <c r="B437" s="125"/>
      <c r="C437" s="125"/>
      <c r="D437" s="110"/>
      <c r="E437" s="110"/>
      <c r="F437" s="110"/>
      <c r="G437" s="110"/>
      <c r="H437" s="110"/>
      <c r="I437" s="110"/>
      <c r="J437" s="110"/>
      <c r="K437" s="110"/>
      <c r="L437" s="110"/>
    </row>
    <row r="438" spans="2:12">
      <c r="B438" s="125"/>
      <c r="C438" s="125"/>
      <c r="D438" s="110"/>
      <c r="E438" s="110"/>
      <c r="F438" s="110"/>
      <c r="G438" s="110"/>
      <c r="H438" s="110"/>
      <c r="I438" s="110"/>
      <c r="J438" s="110"/>
      <c r="K438" s="110"/>
      <c r="L438" s="110"/>
    </row>
    <row r="439" spans="2:12">
      <c r="B439" s="125"/>
      <c r="C439" s="125"/>
      <c r="D439" s="110"/>
      <c r="E439" s="110"/>
      <c r="F439" s="110"/>
      <c r="G439" s="110"/>
      <c r="H439" s="110"/>
      <c r="I439" s="110"/>
      <c r="J439" s="110"/>
      <c r="K439" s="110"/>
      <c r="L439" s="110"/>
    </row>
    <row r="440" spans="2:12">
      <c r="B440" s="125"/>
      <c r="C440" s="125"/>
      <c r="D440" s="110"/>
      <c r="E440" s="110"/>
      <c r="F440" s="110"/>
      <c r="G440" s="110"/>
      <c r="H440" s="110"/>
      <c r="I440" s="110"/>
      <c r="J440" s="110"/>
      <c r="K440" s="110"/>
      <c r="L440" s="110"/>
    </row>
    <row r="441" spans="2:12">
      <c r="B441" s="125"/>
      <c r="C441" s="125"/>
      <c r="D441" s="110"/>
      <c r="E441" s="110"/>
      <c r="F441" s="110"/>
      <c r="G441" s="110"/>
      <c r="H441" s="110"/>
      <c r="I441" s="110"/>
      <c r="J441" s="110"/>
      <c r="K441" s="110"/>
      <c r="L441" s="110"/>
    </row>
    <row r="442" spans="2:12">
      <c r="B442" s="125"/>
      <c r="C442" s="125"/>
      <c r="D442" s="110"/>
      <c r="E442" s="110"/>
      <c r="F442" s="110"/>
      <c r="G442" s="110"/>
      <c r="H442" s="110"/>
      <c r="I442" s="110"/>
      <c r="J442" s="110"/>
      <c r="K442" s="110"/>
      <c r="L442" s="110"/>
    </row>
    <row r="443" spans="2:12">
      <c r="B443" s="125"/>
      <c r="C443" s="125"/>
      <c r="D443" s="110"/>
      <c r="E443" s="110"/>
      <c r="F443" s="110"/>
      <c r="G443" s="110"/>
      <c r="H443" s="110"/>
      <c r="I443" s="110"/>
      <c r="J443" s="110"/>
      <c r="K443" s="110"/>
      <c r="L443" s="110"/>
    </row>
    <row r="444" spans="2:12">
      <c r="B444" s="125"/>
      <c r="C444" s="125"/>
      <c r="D444" s="110"/>
      <c r="E444" s="110"/>
      <c r="F444" s="110"/>
      <c r="G444" s="110"/>
      <c r="H444" s="110"/>
      <c r="I444" s="110"/>
      <c r="J444" s="110"/>
      <c r="K444" s="110"/>
      <c r="L444" s="110"/>
    </row>
    <row r="445" spans="2:12">
      <c r="B445" s="125"/>
      <c r="C445" s="125"/>
      <c r="D445" s="110"/>
      <c r="E445" s="110"/>
      <c r="F445" s="110"/>
      <c r="G445" s="110"/>
      <c r="H445" s="110"/>
      <c r="I445" s="110"/>
      <c r="J445" s="110"/>
      <c r="K445" s="110"/>
      <c r="L445" s="110"/>
    </row>
    <row r="446" spans="2:12">
      <c r="B446" s="125"/>
      <c r="C446" s="125"/>
      <c r="D446" s="110"/>
      <c r="E446" s="110"/>
      <c r="F446" s="110"/>
      <c r="G446" s="110"/>
      <c r="H446" s="110"/>
      <c r="I446" s="110"/>
      <c r="J446" s="110"/>
      <c r="K446" s="110"/>
      <c r="L446" s="110"/>
    </row>
    <row r="447" spans="2:12">
      <c r="B447" s="125"/>
      <c r="C447" s="125"/>
      <c r="D447" s="110"/>
      <c r="E447" s="110"/>
      <c r="F447" s="110"/>
      <c r="G447" s="110"/>
      <c r="H447" s="110"/>
      <c r="I447" s="110"/>
      <c r="J447" s="110"/>
      <c r="K447" s="110"/>
      <c r="L447" s="110"/>
    </row>
    <row r="448" spans="2:12">
      <c r="B448" s="125"/>
      <c r="C448" s="125"/>
      <c r="D448" s="110"/>
      <c r="E448" s="110"/>
      <c r="F448" s="110"/>
      <c r="G448" s="110"/>
      <c r="H448" s="110"/>
      <c r="I448" s="110"/>
      <c r="J448" s="110"/>
      <c r="K448" s="110"/>
      <c r="L448" s="110"/>
    </row>
    <row r="449" spans="2:12">
      <c r="B449" s="125"/>
      <c r="C449" s="125"/>
      <c r="D449" s="110"/>
      <c r="E449" s="110"/>
      <c r="F449" s="110"/>
      <c r="G449" s="110"/>
      <c r="H449" s="110"/>
      <c r="I449" s="110"/>
      <c r="J449" s="110"/>
      <c r="K449" s="110"/>
      <c r="L449" s="110"/>
    </row>
    <row r="450" spans="2:12">
      <c r="B450" s="125"/>
      <c r="C450" s="125"/>
      <c r="D450" s="110"/>
      <c r="E450" s="110"/>
      <c r="F450" s="110"/>
      <c r="G450" s="110"/>
      <c r="H450" s="110"/>
      <c r="I450" s="110"/>
      <c r="J450" s="110"/>
      <c r="K450" s="110"/>
      <c r="L450" s="110"/>
    </row>
    <row r="451" spans="2:12">
      <c r="B451" s="125"/>
      <c r="C451" s="125"/>
      <c r="D451" s="110"/>
      <c r="E451" s="110"/>
      <c r="F451" s="110"/>
      <c r="G451" s="110"/>
      <c r="H451" s="110"/>
      <c r="I451" s="110"/>
      <c r="J451" s="110"/>
      <c r="K451" s="110"/>
      <c r="L451" s="110"/>
    </row>
    <row r="452" spans="2:12">
      <c r="B452" s="125"/>
      <c r="C452" s="125"/>
      <c r="D452" s="110"/>
      <c r="E452" s="110"/>
      <c r="F452" s="110"/>
      <c r="G452" s="110"/>
      <c r="H452" s="110"/>
      <c r="I452" s="110"/>
      <c r="J452" s="110"/>
      <c r="K452" s="110"/>
      <c r="L452" s="110"/>
    </row>
    <row r="453" spans="2:12">
      <c r="B453" s="125"/>
      <c r="C453" s="125"/>
      <c r="D453" s="110"/>
      <c r="E453" s="110"/>
      <c r="F453" s="110"/>
      <c r="G453" s="110"/>
      <c r="H453" s="110"/>
      <c r="I453" s="110"/>
      <c r="J453" s="110"/>
      <c r="K453" s="110"/>
      <c r="L453" s="110"/>
    </row>
    <row r="454" spans="2:12">
      <c r="B454" s="125"/>
      <c r="C454" s="125"/>
      <c r="D454" s="110"/>
      <c r="E454" s="110"/>
      <c r="F454" s="110"/>
      <c r="G454" s="110"/>
      <c r="H454" s="110"/>
      <c r="I454" s="110"/>
      <c r="J454" s="110"/>
      <c r="K454" s="110"/>
      <c r="L454" s="110"/>
    </row>
    <row r="455" spans="2:12">
      <c r="B455" s="125"/>
      <c r="C455" s="125"/>
      <c r="D455" s="110"/>
      <c r="E455" s="110"/>
      <c r="F455" s="110"/>
      <c r="G455" s="110"/>
      <c r="H455" s="110"/>
      <c r="I455" s="110"/>
      <c r="J455" s="110"/>
      <c r="K455" s="110"/>
      <c r="L455" s="110"/>
    </row>
    <row r="456" spans="2:12">
      <c r="B456" s="125"/>
      <c r="C456" s="125"/>
      <c r="D456" s="110"/>
      <c r="E456" s="110"/>
      <c r="F456" s="110"/>
      <c r="G456" s="110"/>
      <c r="H456" s="110"/>
      <c r="I456" s="110"/>
      <c r="J456" s="110"/>
      <c r="K456" s="110"/>
      <c r="L456" s="110"/>
    </row>
    <row r="457" spans="2:12">
      <c r="B457" s="125"/>
      <c r="C457" s="125"/>
      <c r="D457" s="110"/>
      <c r="E457" s="110"/>
      <c r="F457" s="110"/>
      <c r="G457" s="110"/>
      <c r="H457" s="110"/>
      <c r="I457" s="110"/>
      <c r="J457" s="110"/>
      <c r="K457" s="110"/>
      <c r="L457" s="110"/>
    </row>
    <row r="458" spans="2:12">
      <c r="B458" s="125"/>
      <c r="C458" s="125"/>
      <c r="D458" s="110"/>
      <c r="E458" s="110"/>
      <c r="F458" s="110"/>
      <c r="G458" s="110"/>
      <c r="H458" s="110"/>
      <c r="I458" s="110"/>
      <c r="J458" s="110"/>
      <c r="K458" s="110"/>
      <c r="L458" s="110"/>
    </row>
    <row r="459" spans="2:12">
      <c r="B459" s="125"/>
      <c r="C459" s="125"/>
      <c r="D459" s="110"/>
      <c r="E459" s="110"/>
      <c r="F459" s="110"/>
      <c r="G459" s="110"/>
      <c r="H459" s="110"/>
      <c r="I459" s="110"/>
      <c r="J459" s="110"/>
      <c r="K459" s="110"/>
      <c r="L459" s="110"/>
    </row>
    <row r="460" spans="2:12">
      <c r="B460" s="125"/>
      <c r="C460" s="125"/>
      <c r="D460" s="110"/>
      <c r="E460" s="110"/>
      <c r="F460" s="110"/>
      <c r="G460" s="110"/>
      <c r="H460" s="110"/>
      <c r="I460" s="110"/>
      <c r="J460" s="110"/>
      <c r="K460" s="110"/>
      <c r="L460" s="110"/>
    </row>
    <row r="461" spans="2:12">
      <c r="B461" s="125"/>
      <c r="C461" s="125"/>
      <c r="D461" s="110"/>
      <c r="E461" s="110"/>
      <c r="F461" s="110"/>
      <c r="G461" s="110"/>
      <c r="H461" s="110"/>
      <c r="I461" s="110"/>
      <c r="J461" s="110"/>
      <c r="K461" s="110"/>
      <c r="L461" s="110"/>
    </row>
    <row r="462" spans="2:12">
      <c r="B462" s="125"/>
      <c r="C462" s="125"/>
      <c r="D462" s="110"/>
      <c r="E462" s="110"/>
      <c r="F462" s="110"/>
      <c r="G462" s="110"/>
      <c r="H462" s="110"/>
      <c r="I462" s="110"/>
      <c r="J462" s="110"/>
      <c r="K462" s="110"/>
      <c r="L462" s="110"/>
    </row>
    <row r="463" spans="2:12">
      <c r="B463" s="125"/>
      <c r="C463" s="125"/>
      <c r="D463" s="110"/>
      <c r="E463" s="110"/>
      <c r="F463" s="110"/>
      <c r="G463" s="110"/>
      <c r="H463" s="110"/>
      <c r="I463" s="110"/>
      <c r="J463" s="110"/>
      <c r="K463" s="110"/>
      <c r="L463" s="110"/>
    </row>
    <row r="464" spans="2:12">
      <c r="B464" s="125"/>
      <c r="C464" s="125"/>
      <c r="D464" s="110"/>
      <c r="E464" s="110"/>
      <c r="F464" s="110"/>
      <c r="G464" s="110"/>
      <c r="H464" s="110"/>
      <c r="I464" s="110"/>
      <c r="J464" s="110"/>
      <c r="K464" s="110"/>
      <c r="L464" s="110"/>
    </row>
    <row r="465" spans="2:12">
      <c r="B465" s="125"/>
      <c r="C465" s="125"/>
      <c r="D465" s="110"/>
      <c r="E465" s="110"/>
      <c r="F465" s="110"/>
      <c r="G465" s="110"/>
      <c r="H465" s="110"/>
      <c r="I465" s="110"/>
      <c r="J465" s="110"/>
      <c r="K465" s="110"/>
      <c r="L465" s="110"/>
    </row>
    <row r="466" spans="2:12">
      <c r="B466" s="125"/>
      <c r="C466" s="125"/>
      <c r="D466" s="110"/>
      <c r="E466" s="110"/>
      <c r="F466" s="110"/>
      <c r="G466" s="110"/>
      <c r="H466" s="110"/>
      <c r="I466" s="110"/>
      <c r="J466" s="110"/>
      <c r="K466" s="110"/>
      <c r="L466" s="110"/>
    </row>
    <row r="467" spans="2:12">
      <c r="B467" s="125"/>
      <c r="C467" s="125"/>
      <c r="D467" s="110"/>
      <c r="E467" s="110"/>
      <c r="F467" s="110"/>
      <c r="G467" s="110"/>
      <c r="H467" s="110"/>
      <c r="I467" s="110"/>
      <c r="J467" s="110"/>
      <c r="K467" s="110"/>
      <c r="L467" s="110"/>
    </row>
    <row r="468" spans="2:12">
      <c r="B468" s="125"/>
      <c r="C468" s="125"/>
      <c r="D468" s="110"/>
      <c r="E468" s="110"/>
      <c r="F468" s="110"/>
      <c r="G468" s="110"/>
      <c r="H468" s="110"/>
      <c r="I468" s="110"/>
      <c r="J468" s="110"/>
      <c r="K468" s="110"/>
      <c r="L468" s="110"/>
    </row>
    <row r="469" spans="2:12">
      <c r="B469" s="125"/>
      <c r="C469" s="125"/>
      <c r="D469" s="110"/>
      <c r="E469" s="110"/>
      <c r="F469" s="110"/>
      <c r="G469" s="110"/>
      <c r="H469" s="110"/>
      <c r="I469" s="110"/>
      <c r="J469" s="110"/>
      <c r="K469" s="110"/>
      <c r="L469" s="110"/>
    </row>
    <row r="470" spans="2:12">
      <c r="B470" s="125"/>
      <c r="C470" s="125"/>
      <c r="D470" s="110"/>
      <c r="E470" s="110"/>
      <c r="F470" s="110"/>
      <c r="G470" s="110"/>
      <c r="H470" s="110"/>
      <c r="I470" s="110"/>
      <c r="J470" s="110"/>
      <c r="K470" s="110"/>
      <c r="L470" s="110"/>
    </row>
    <row r="471" spans="2:12">
      <c r="B471" s="125"/>
      <c r="C471" s="125"/>
      <c r="D471" s="110"/>
      <c r="E471" s="110"/>
      <c r="F471" s="110"/>
      <c r="G471" s="110"/>
      <c r="H471" s="110"/>
      <c r="I471" s="110"/>
      <c r="J471" s="110"/>
      <c r="K471" s="110"/>
      <c r="L471" s="110"/>
    </row>
    <row r="472" spans="2:12">
      <c r="B472" s="125"/>
      <c r="C472" s="125"/>
      <c r="D472" s="110"/>
      <c r="E472" s="110"/>
      <c r="F472" s="110"/>
      <c r="G472" s="110"/>
      <c r="H472" s="110"/>
      <c r="I472" s="110"/>
      <c r="J472" s="110"/>
      <c r="K472" s="110"/>
      <c r="L472" s="110"/>
    </row>
    <row r="473" spans="2:12">
      <c r="B473" s="125"/>
      <c r="C473" s="125"/>
      <c r="D473" s="110"/>
      <c r="E473" s="110"/>
      <c r="F473" s="110"/>
      <c r="G473" s="110"/>
      <c r="H473" s="110"/>
      <c r="I473" s="110"/>
      <c r="J473" s="110"/>
      <c r="K473" s="110"/>
      <c r="L473" s="110"/>
    </row>
    <row r="474" spans="2:12">
      <c r="B474" s="125"/>
      <c r="C474" s="125"/>
      <c r="D474" s="110"/>
      <c r="E474" s="110"/>
      <c r="F474" s="110"/>
      <c r="G474" s="110"/>
      <c r="H474" s="110"/>
      <c r="I474" s="110"/>
      <c r="J474" s="110"/>
      <c r="K474" s="110"/>
      <c r="L474" s="110"/>
    </row>
    <row r="475" spans="2:12">
      <c r="B475" s="125"/>
      <c r="C475" s="125"/>
      <c r="D475" s="110"/>
      <c r="E475" s="110"/>
      <c r="F475" s="110"/>
      <c r="G475" s="110"/>
      <c r="H475" s="110"/>
      <c r="I475" s="110"/>
      <c r="J475" s="110"/>
      <c r="K475" s="110"/>
      <c r="L475" s="110"/>
    </row>
    <row r="476" spans="2:12">
      <c r="B476" s="125"/>
      <c r="C476" s="125"/>
      <c r="D476" s="110"/>
      <c r="E476" s="110"/>
      <c r="F476" s="110"/>
      <c r="G476" s="110"/>
      <c r="H476" s="110"/>
      <c r="I476" s="110"/>
      <c r="J476" s="110"/>
      <c r="K476" s="110"/>
      <c r="L476" s="110"/>
    </row>
    <row r="477" spans="2:12">
      <c r="B477" s="125"/>
      <c r="C477" s="125"/>
      <c r="D477" s="110"/>
      <c r="E477" s="110"/>
      <c r="F477" s="110"/>
      <c r="G477" s="110"/>
      <c r="H477" s="110"/>
      <c r="I477" s="110"/>
      <c r="J477" s="110"/>
      <c r="K477" s="110"/>
      <c r="L477" s="110"/>
    </row>
    <row r="478" spans="2:12">
      <c r="B478" s="125"/>
      <c r="C478" s="125"/>
      <c r="D478" s="110"/>
      <c r="E478" s="110"/>
      <c r="F478" s="110"/>
      <c r="G478" s="110"/>
      <c r="H478" s="110"/>
      <c r="I478" s="110"/>
      <c r="J478" s="110"/>
      <c r="K478" s="110"/>
      <c r="L478" s="110"/>
    </row>
    <row r="479" spans="2:12">
      <c r="B479" s="125"/>
      <c r="C479" s="125"/>
      <c r="D479" s="110"/>
      <c r="E479" s="110"/>
      <c r="F479" s="110"/>
      <c r="G479" s="110"/>
      <c r="H479" s="110"/>
      <c r="I479" s="110"/>
      <c r="J479" s="110"/>
      <c r="K479" s="110"/>
      <c r="L479" s="110"/>
    </row>
    <row r="480" spans="2:12">
      <c r="B480" s="125"/>
      <c r="C480" s="125"/>
      <c r="D480" s="110"/>
      <c r="E480" s="110"/>
      <c r="F480" s="110"/>
      <c r="G480" s="110"/>
      <c r="H480" s="110"/>
      <c r="I480" s="110"/>
      <c r="J480" s="110"/>
      <c r="K480" s="110"/>
      <c r="L480" s="110"/>
    </row>
    <row r="481" spans="2:12">
      <c r="B481" s="125"/>
      <c r="C481" s="125"/>
      <c r="D481" s="110"/>
      <c r="E481" s="110"/>
      <c r="F481" s="110"/>
      <c r="G481" s="110"/>
      <c r="H481" s="110"/>
      <c r="I481" s="110"/>
      <c r="J481" s="110"/>
      <c r="K481" s="110"/>
      <c r="L481" s="110"/>
    </row>
    <row r="482" spans="2:12">
      <c r="B482" s="125"/>
      <c r="C482" s="125"/>
      <c r="D482" s="110"/>
      <c r="E482" s="110"/>
      <c r="F482" s="110"/>
      <c r="G482" s="110"/>
      <c r="H482" s="110"/>
      <c r="I482" s="110"/>
      <c r="J482" s="110"/>
      <c r="K482" s="110"/>
      <c r="L482" s="110"/>
    </row>
    <row r="483" spans="2:12">
      <c r="B483" s="125"/>
      <c r="C483" s="125"/>
      <c r="D483" s="110"/>
      <c r="E483" s="110"/>
      <c r="F483" s="110"/>
      <c r="G483" s="110"/>
      <c r="H483" s="110"/>
      <c r="I483" s="110"/>
      <c r="J483" s="110"/>
      <c r="K483" s="110"/>
      <c r="L483" s="110"/>
    </row>
    <row r="484" spans="2:12">
      <c r="B484" s="125"/>
      <c r="C484" s="125"/>
      <c r="D484" s="110"/>
      <c r="E484" s="110"/>
      <c r="F484" s="110"/>
      <c r="G484" s="110"/>
      <c r="H484" s="110"/>
      <c r="I484" s="110"/>
      <c r="J484" s="110"/>
      <c r="K484" s="110"/>
      <c r="L484" s="110"/>
    </row>
    <row r="485" spans="2:12">
      <c r="B485" s="125"/>
      <c r="C485" s="125"/>
      <c r="D485" s="110"/>
      <c r="E485" s="110"/>
      <c r="F485" s="110"/>
      <c r="G485" s="110"/>
      <c r="H485" s="110"/>
      <c r="I485" s="110"/>
      <c r="J485" s="110"/>
      <c r="K485" s="110"/>
      <c r="L485" s="110"/>
    </row>
    <row r="486" spans="2:12">
      <c r="B486" s="125"/>
      <c r="C486" s="125"/>
      <c r="D486" s="110"/>
      <c r="E486" s="110"/>
      <c r="F486" s="110"/>
      <c r="G486" s="110"/>
      <c r="H486" s="110"/>
      <c r="I486" s="110"/>
      <c r="J486" s="110"/>
      <c r="K486" s="110"/>
      <c r="L486" s="110"/>
    </row>
    <row r="487" spans="2:12">
      <c r="B487" s="125"/>
      <c r="C487" s="125"/>
      <c r="D487" s="110"/>
      <c r="E487" s="110"/>
      <c r="F487" s="110"/>
      <c r="G487" s="110"/>
      <c r="H487" s="110"/>
      <c r="I487" s="110"/>
      <c r="J487" s="110"/>
      <c r="K487" s="110"/>
      <c r="L487" s="110"/>
    </row>
    <row r="488" spans="2:12">
      <c r="B488" s="125"/>
      <c r="C488" s="125"/>
      <c r="D488" s="110"/>
      <c r="E488" s="110"/>
      <c r="F488" s="110"/>
      <c r="G488" s="110"/>
      <c r="H488" s="110"/>
      <c r="I488" s="110"/>
      <c r="J488" s="110"/>
      <c r="K488" s="110"/>
      <c r="L488" s="110"/>
    </row>
    <row r="489" spans="2:12">
      <c r="B489" s="125"/>
      <c r="C489" s="125"/>
      <c r="D489" s="110"/>
      <c r="E489" s="110"/>
      <c r="F489" s="110"/>
      <c r="G489" s="110"/>
      <c r="H489" s="110"/>
      <c r="I489" s="110"/>
      <c r="J489" s="110"/>
      <c r="K489" s="110"/>
      <c r="L489" s="110"/>
    </row>
    <row r="490" spans="2:12">
      <c r="B490" s="125"/>
      <c r="C490" s="125"/>
      <c r="D490" s="110"/>
      <c r="E490" s="110"/>
      <c r="F490" s="110"/>
      <c r="G490" s="110"/>
      <c r="H490" s="110"/>
      <c r="I490" s="110"/>
      <c r="J490" s="110"/>
      <c r="K490" s="110"/>
      <c r="L490" s="110"/>
    </row>
    <row r="491" spans="2:12">
      <c r="B491" s="125"/>
      <c r="C491" s="125"/>
      <c r="D491" s="110"/>
      <c r="E491" s="110"/>
      <c r="F491" s="110"/>
      <c r="G491" s="110"/>
      <c r="H491" s="110"/>
      <c r="I491" s="110"/>
      <c r="J491" s="110"/>
      <c r="K491" s="110"/>
      <c r="L491" s="110"/>
    </row>
    <row r="492" spans="2:12">
      <c r="B492" s="125"/>
      <c r="C492" s="125"/>
      <c r="D492" s="110"/>
      <c r="E492" s="110"/>
      <c r="F492" s="110"/>
      <c r="G492" s="110"/>
      <c r="H492" s="110"/>
      <c r="I492" s="110"/>
      <c r="J492" s="110"/>
      <c r="K492" s="110"/>
      <c r="L492" s="110"/>
    </row>
    <row r="493" spans="2:12">
      <c r="B493" s="125"/>
      <c r="C493" s="125"/>
      <c r="D493" s="110"/>
      <c r="E493" s="110"/>
      <c r="F493" s="110"/>
      <c r="G493" s="110"/>
      <c r="H493" s="110"/>
      <c r="I493" s="110"/>
      <c r="J493" s="110"/>
      <c r="K493" s="110"/>
      <c r="L493" s="110"/>
    </row>
    <row r="494" spans="2:12">
      <c r="B494" s="125"/>
      <c r="C494" s="125"/>
      <c r="D494" s="110"/>
      <c r="E494" s="110"/>
      <c r="F494" s="110"/>
      <c r="G494" s="110"/>
      <c r="H494" s="110"/>
      <c r="I494" s="110"/>
      <c r="J494" s="110"/>
      <c r="K494" s="110"/>
      <c r="L494" s="110"/>
    </row>
    <row r="495" spans="2:12">
      <c r="B495" s="125"/>
      <c r="C495" s="125"/>
      <c r="D495" s="110"/>
      <c r="E495" s="110"/>
      <c r="F495" s="110"/>
      <c r="G495" s="110"/>
      <c r="H495" s="110"/>
      <c r="I495" s="110"/>
      <c r="J495" s="110"/>
      <c r="K495" s="110"/>
      <c r="L495" s="110"/>
    </row>
    <row r="496" spans="2:12">
      <c r="B496" s="125"/>
      <c r="C496" s="125"/>
      <c r="D496" s="110"/>
      <c r="E496" s="110"/>
      <c r="F496" s="110"/>
      <c r="G496" s="110"/>
      <c r="H496" s="110"/>
      <c r="I496" s="110"/>
      <c r="J496" s="110"/>
      <c r="K496" s="110"/>
      <c r="L496" s="110"/>
    </row>
    <row r="497" spans="2:12">
      <c r="B497" s="125"/>
      <c r="C497" s="125"/>
      <c r="D497" s="110"/>
      <c r="E497" s="110"/>
      <c r="F497" s="110"/>
      <c r="G497" s="110"/>
      <c r="H497" s="110"/>
      <c r="I497" s="110"/>
      <c r="J497" s="110"/>
      <c r="K497" s="110"/>
      <c r="L497" s="110"/>
    </row>
    <row r="498" spans="2:12">
      <c r="B498" s="125"/>
      <c r="C498" s="125"/>
      <c r="D498" s="110"/>
      <c r="E498" s="110"/>
      <c r="F498" s="110"/>
      <c r="G498" s="110"/>
      <c r="H498" s="110"/>
      <c r="I498" s="110"/>
      <c r="J498" s="110"/>
      <c r="K498" s="110"/>
      <c r="L498" s="110"/>
    </row>
    <row r="499" spans="2:12">
      <c r="B499" s="125"/>
      <c r="C499" s="125"/>
      <c r="D499" s="110"/>
      <c r="E499" s="110"/>
      <c r="F499" s="110"/>
      <c r="G499" s="110"/>
      <c r="H499" s="110"/>
      <c r="I499" s="110"/>
      <c r="J499" s="110"/>
      <c r="K499" s="110"/>
      <c r="L499" s="110"/>
    </row>
    <row r="500" spans="2:12">
      <c r="B500" s="125"/>
      <c r="C500" s="125"/>
      <c r="D500" s="110"/>
      <c r="E500" s="110"/>
      <c r="F500" s="110"/>
      <c r="G500" s="110"/>
      <c r="H500" s="110"/>
      <c r="I500" s="110"/>
      <c r="J500" s="110"/>
      <c r="K500" s="110"/>
      <c r="L500" s="110"/>
    </row>
    <row r="501" spans="2:12">
      <c r="B501" s="125"/>
      <c r="C501" s="125"/>
      <c r="D501" s="110"/>
      <c r="E501" s="110"/>
      <c r="F501" s="110"/>
      <c r="G501" s="110"/>
      <c r="H501" s="110"/>
      <c r="I501" s="110"/>
      <c r="J501" s="110"/>
      <c r="K501" s="110"/>
      <c r="L501" s="110"/>
    </row>
    <row r="502" spans="2:12">
      <c r="B502" s="125"/>
      <c r="C502" s="125"/>
      <c r="D502" s="110"/>
      <c r="E502" s="110"/>
      <c r="F502" s="110"/>
      <c r="G502" s="110"/>
      <c r="H502" s="110"/>
      <c r="I502" s="110"/>
      <c r="J502" s="110"/>
      <c r="K502" s="110"/>
      <c r="L502" s="110"/>
    </row>
    <row r="503" spans="2:12">
      <c r="B503" s="125"/>
      <c r="C503" s="125"/>
      <c r="D503" s="110"/>
      <c r="E503" s="110"/>
      <c r="F503" s="110"/>
      <c r="G503" s="110"/>
      <c r="H503" s="110"/>
      <c r="I503" s="110"/>
      <c r="J503" s="110"/>
      <c r="K503" s="110"/>
      <c r="L503" s="110"/>
    </row>
    <row r="504" spans="2:12">
      <c r="B504" s="125"/>
      <c r="C504" s="125"/>
      <c r="D504" s="110"/>
      <c r="E504" s="110"/>
      <c r="F504" s="110"/>
      <c r="G504" s="110"/>
      <c r="H504" s="110"/>
      <c r="I504" s="110"/>
      <c r="J504" s="110"/>
      <c r="K504" s="110"/>
      <c r="L504" s="110"/>
    </row>
    <row r="505" spans="2:12">
      <c r="B505" s="125"/>
      <c r="C505" s="125"/>
      <c r="D505" s="110"/>
      <c r="E505" s="110"/>
      <c r="F505" s="110"/>
      <c r="G505" s="110"/>
      <c r="H505" s="110"/>
      <c r="I505" s="110"/>
      <c r="J505" s="110"/>
      <c r="K505" s="110"/>
      <c r="L505" s="110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E511" s="2"/>
    </row>
  </sheetData>
  <sheetProtection sheet="1" objects="1" scenarios="1"/>
  <mergeCells count="1">
    <mergeCell ref="B6:L6"/>
  </mergeCells>
  <phoneticPr fontId="4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60.28515625" style="2" bestFit="1" customWidth="1"/>
    <col min="4" max="4" width="8.5703125" style="2" bestFit="1" customWidth="1"/>
    <col min="5" max="5" width="12.28515625" style="1" bestFit="1" customWidth="1"/>
    <col min="6" max="7" width="11.28515625" style="1" bestFit="1" customWidth="1"/>
    <col min="8" max="8" width="6.8554687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141</v>
      </c>
      <c r="C1" s="67" t="s" vm="1">
        <v>222</v>
      </c>
    </row>
    <row r="2" spans="2:11">
      <c r="B2" s="46" t="s">
        <v>140</v>
      </c>
      <c r="C2" s="67" t="s">
        <v>223</v>
      </c>
    </row>
    <row r="3" spans="2:11">
      <c r="B3" s="46" t="s">
        <v>142</v>
      </c>
      <c r="C3" s="67" t="s">
        <v>224</v>
      </c>
    </row>
    <row r="4" spans="2:11">
      <c r="B4" s="46" t="s">
        <v>143</v>
      </c>
      <c r="C4" s="67">
        <v>9455</v>
      </c>
    </row>
    <row r="6" spans="2:11" ht="26.25" customHeight="1">
      <c r="B6" s="136" t="s">
        <v>170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11" ht="26.25" customHeight="1">
      <c r="B7" s="136" t="s">
        <v>96</v>
      </c>
      <c r="C7" s="137"/>
      <c r="D7" s="137"/>
      <c r="E7" s="137"/>
      <c r="F7" s="137"/>
      <c r="G7" s="137"/>
      <c r="H7" s="137"/>
      <c r="I7" s="137"/>
      <c r="J7" s="137"/>
      <c r="K7" s="138"/>
    </row>
    <row r="8" spans="2:11" s="3" customFormat="1" ht="63">
      <c r="B8" s="21" t="s">
        <v>111</v>
      </c>
      <c r="C8" s="29" t="s">
        <v>44</v>
      </c>
      <c r="D8" s="29" t="s">
        <v>65</v>
      </c>
      <c r="E8" s="29" t="s">
        <v>98</v>
      </c>
      <c r="F8" s="29" t="s">
        <v>99</v>
      </c>
      <c r="G8" s="29" t="s">
        <v>197</v>
      </c>
      <c r="H8" s="29" t="s">
        <v>196</v>
      </c>
      <c r="I8" s="29" t="s">
        <v>106</v>
      </c>
      <c r="J8" s="29" t="s">
        <v>144</v>
      </c>
      <c r="K8" s="30" t="s">
        <v>146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204</v>
      </c>
      <c r="H9" s="15"/>
      <c r="I9" s="15" t="s">
        <v>200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48</v>
      </c>
      <c r="C11" s="69"/>
      <c r="D11" s="69"/>
      <c r="E11" s="69"/>
      <c r="F11" s="69"/>
      <c r="G11" s="77"/>
      <c r="H11" s="79"/>
      <c r="I11" s="77">
        <v>-41.813147723999997</v>
      </c>
      <c r="J11" s="78">
        <v>1</v>
      </c>
      <c r="K11" s="78">
        <f>I11/'סכום נכסי הקרן'!$C$42</f>
        <v>-1.1810547591226523E-3</v>
      </c>
    </row>
    <row r="12" spans="2:11" ht="19.5" customHeight="1">
      <c r="B12" s="70" t="s">
        <v>34</v>
      </c>
      <c r="C12" s="71"/>
      <c r="D12" s="71"/>
      <c r="E12" s="71"/>
      <c r="F12" s="71"/>
      <c r="G12" s="80"/>
      <c r="H12" s="82"/>
      <c r="I12" s="80">
        <v>-34.662302511</v>
      </c>
      <c r="J12" s="81">
        <v>0.8289809401530529</v>
      </c>
      <c r="K12" s="81">
        <f>I12/'סכום נכסי הקרן'!$C$42</f>
        <v>-9.7907188458973369E-4</v>
      </c>
    </row>
    <row r="13" spans="2:11">
      <c r="B13" s="89" t="s">
        <v>1863</v>
      </c>
      <c r="C13" s="71"/>
      <c r="D13" s="71"/>
      <c r="E13" s="71"/>
      <c r="F13" s="71"/>
      <c r="G13" s="80"/>
      <c r="H13" s="82"/>
      <c r="I13" s="80">
        <v>-40.897657517999995</v>
      </c>
      <c r="J13" s="81">
        <v>0.97810520719360894</v>
      </c>
      <c r="K13" s="81">
        <f>I13/'סכום נכסי הקרן'!$C$42</f>
        <v>-1.1551958098786597E-3</v>
      </c>
    </row>
    <row r="14" spans="2:11">
      <c r="B14" s="76" t="s">
        <v>1864</v>
      </c>
      <c r="C14" s="73" t="s">
        <v>1865</v>
      </c>
      <c r="D14" s="86" t="s">
        <v>1807</v>
      </c>
      <c r="E14" s="86" t="s">
        <v>127</v>
      </c>
      <c r="F14" s="98">
        <v>43894</v>
      </c>
      <c r="G14" s="83">
        <v>26383.187910000001</v>
      </c>
      <c r="H14" s="85">
        <v>-3.5465</v>
      </c>
      <c r="I14" s="83">
        <v>-0.93568541599999988</v>
      </c>
      <c r="J14" s="84">
        <v>2.2377779883405745E-2</v>
      </c>
      <c r="K14" s="84">
        <f>I14/'סכום נכסי הקרן'!$C$42</f>
        <v>-2.6429383429895507E-5</v>
      </c>
    </row>
    <row r="15" spans="2:11">
      <c r="B15" s="76" t="s">
        <v>1866</v>
      </c>
      <c r="C15" s="73" t="s">
        <v>1867</v>
      </c>
      <c r="D15" s="86" t="s">
        <v>1807</v>
      </c>
      <c r="E15" s="86" t="s">
        <v>127</v>
      </c>
      <c r="F15" s="98">
        <v>43888</v>
      </c>
      <c r="G15" s="83">
        <v>29041.157970000004</v>
      </c>
      <c r="H15" s="85">
        <v>-3.8509000000000002</v>
      </c>
      <c r="I15" s="83">
        <v>-1.11834828</v>
      </c>
      <c r="J15" s="84">
        <v>2.674633078049965E-2</v>
      </c>
      <c r="K15" s="84">
        <f>I15/'סכום נכסי הקרן'!$C$42</f>
        <v>-3.1588881257377791E-5</v>
      </c>
    </row>
    <row r="16" spans="2:11" s="6" customFormat="1">
      <c r="B16" s="76" t="s">
        <v>1868</v>
      </c>
      <c r="C16" s="73" t="s">
        <v>1869</v>
      </c>
      <c r="D16" s="86" t="s">
        <v>1807</v>
      </c>
      <c r="E16" s="86" t="s">
        <v>127</v>
      </c>
      <c r="F16" s="98">
        <v>43893</v>
      </c>
      <c r="G16" s="83">
        <v>35181.83064</v>
      </c>
      <c r="H16" s="85">
        <v>-3.3348</v>
      </c>
      <c r="I16" s="83">
        <v>-1.173237235</v>
      </c>
      <c r="J16" s="84">
        <v>2.805905077379723E-2</v>
      </c>
      <c r="K16" s="84">
        <f>I16/'סכום נכסי הקרן'!$C$42</f>
        <v>-3.3139275452857357E-5</v>
      </c>
    </row>
    <row r="17" spans="2:11" s="6" customFormat="1">
      <c r="B17" s="76" t="s">
        <v>1870</v>
      </c>
      <c r="C17" s="73" t="s">
        <v>1871</v>
      </c>
      <c r="D17" s="86" t="s">
        <v>1807</v>
      </c>
      <c r="E17" s="86" t="s">
        <v>127</v>
      </c>
      <c r="F17" s="98">
        <v>43873</v>
      </c>
      <c r="G17" s="83">
        <v>61606.180776000001</v>
      </c>
      <c r="H17" s="85">
        <v>-4.4705000000000004</v>
      </c>
      <c r="I17" s="83">
        <v>-2.7540739629999997</v>
      </c>
      <c r="J17" s="84">
        <v>6.5866219428852291E-2</v>
      </c>
      <c r="K17" s="84">
        <f>I17/'סכום נכסי הקרן'!$C$42</f>
        <v>-7.77916119218629E-5</v>
      </c>
    </row>
    <row r="18" spans="2:11" s="6" customFormat="1">
      <c r="B18" s="76" t="s">
        <v>1872</v>
      </c>
      <c r="C18" s="73" t="s">
        <v>1873</v>
      </c>
      <c r="D18" s="86" t="s">
        <v>1807</v>
      </c>
      <c r="E18" s="86" t="s">
        <v>127</v>
      </c>
      <c r="F18" s="98">
        <v>43873</v>
      </c>
      <c r="G18" s="83">
        <v>52833.199392000002</v>
      </c>
      <c r="H18" s="85">
        <v>-4.4153000000000002</v>
      </c>
      <c r="I18" s="83">
        <v>-2.3327407459999998</v>
      </c>
      <c r="J18" s="84">
        <v>5.5789646868921287E-2</v>
      </c>
      <c r="K18" s="84">
        <f>I18/'סכום נכסי הקרן'!$C$42</f>
        <v>-6.5890627944311669E-5</v>
      </c>
    </row>
    <row r="19" spans="2:11">
      <c r="B19" s="76" t="s">
        <v>1874</v>
      </c>
      <c r="C19" s="73" t="s">
        <v>1875</v>
      </c>
      <c r="D19" s="86" t="s">
        <v>1807</v>
      </c>
      <c r="E19" s="86" t="s">
        <v>127</v>
      </c>
      <c r="F19" s="98">
        <v>43894</v>
      </c>
      <c r="G19" s="83">
        <v>30230.020907999999</v>
      </c>
      <c r="H19" s="85">
        <v>-2.9980000000000002</v>
      </c>
      <c r="I19" s="83">
        <v>-0.90628839500000002</v>
      </c>
      <c r="J19" s="84">
        <v>2.1674723007754013E-2</v>
      </c>
      <c r="K19" s="84">
        <f>I19/'סכום נכסי הקרן'!$C$42</f>
        <v>-2.5599034760973122E-5</v>
      </c>
    </row>
    <row r="20" spans="2:11">
      <c r="B20" s="76" t="s">
        <v>1876</v>
      </c>
      <c r="C20" s="73" t="s">
        <v>1877</v>
      </c>
      <c r="D20" s="86" t="s">
        <v>1807</v>
      </c>
      <c r="E20" s="86" t="s">
        <v>127</v>
      </c>
      <c r="F20" s="98">
        <v>43867</v>
      </c>
      <c r="G20" s="83">
        <v>44137.464059999998</v>
      </c>
      <c r="H20" s="85">
        <v>-4.1448</v>
      </c>
      <c r="I20" s="83">
        <v>-1.8293877130000002</v>
      </c>
      <c r="J20" s="84">
        <v>4.3751494746949282E-2</v>
      </c>
      <c r="K20" s="84">
        <f>I20/'סכום נכסי הקרן'!$C$42</f>
        <v>-5.1672911089614169E-5</v>
      </c>
    </row>
    <row r="21" spans="2:11">
      <c r="B21" s="76" t="s">
        <v>1878</v>
      </c>
      <c r="C21" s="73" t="s">
        <v>1879</v>
      </c>
      <c r="D21" s="86" t="s">
        <v>1807</v>
      </c>
      <c r="E21" s="86" t="s">
        <v>127</v>
      </c>
      <c r="F21" s="98">
        <v>43895</v>
      </c>
      <c r="G21" s="83">
        <v>31850.901072000001</v>
      </c>
      <c r="H21" s="85">
        <v>-2.9087999999999998</v>
      </c>
      <c r="I21" s="83">
        <v>-0.92647263599999996</v>
      </c>
      <c r="J21" s="84">
        <v>2.2157447751014959E-2</v>
      </c>
      <c r="K21" s="84">
        <f>I21/'סכום נכסי הקרן'!$C$42</f>
        <v>-2.6169159116347725E-5</v>
      </c>
    </row>
    <row r="22" spans="2:11">
      <c r="B22" s="76" t="s">
        <v>1880</v>
      </c>
      <c r="C22" s="73" t="s">
        <v>1881</v>
      </c>
      <c r="D22" s="86" t="s">
        <v>1807</v>
      </c>
      <c r="E22" s="86" t="s">
        <v>127</v>
      </c>
      <c r="F22" s="98">
        <v>43895</v>
      </c>
      <c r="G22" s="83">
        <v>31858.357680000001</v>
      </c>
      <c r="H22" s="85">
        <v>-2.9096000000000002</v>
      </c>
      <c r="I22" s="83">
        <v>-0.92694158199999999</v>
      </c>
      <c r="J22" s="84">
        <v>2.2168663027202617E-2</v>
      </c>
      <c r="K22" s="84">
        <f>I22/'סכום נכסי הקרן'!$C$42</f>
        <v>-2.6182404971664033E-5</v>
      </c>
    </row>
    <row r="23" spans="2:11">
      <c r="B23" s="76" t="s">
        <v>1882</v>
      </c>
      <c r="C23" s="73" t="s">
        <v>1883</v>
      </c>
      <c r="D23" s="86" t="s">
        <v>1807</v>
      </c>
      <c r="E23" s="86" t="s">
        <v>127</v>
      </c>
      <c r="F23" s="98">
        <v>43866</v>
      </c>
      <c r="G23" s="83">
        <v>70956.828288000004</v>
      </c>
      <c r="H23" s="85">
        <v>-3.6166999999999998</v>
      </c>
      <c r="I23" s="83">
        <v>-2.5663260439999998</v>
      </c>
      <c r="J23" s="84">
        <v>6.137605475052467E-2</v>
      </c>
      <c r="K23" s="84">
        <f>I23/'סכום נכסי הקרן'!$C$42</f>
        <v>-7.2488481559279623E-5</v>
      </c>
    </row>
    <row r="24" spans="2:11">
      <c r="B24" s="76" t="s">
        <v>1884</v>
      </c>
      <c r="C24" s="73" t="s">
        <v>1885</v>
      </c>
      <c r="D24" s="86" t="s">
        <v>1807</v>
      </c>
      <c r="E24" s="86" t="s">
        <v>127</v>
      </c>
      <c r="F24" s="98">
        <v>43908</v>
      </c>
      <c r="G24" s="83">
        <v>19737.787199999999</v>
      </c>
      <c r="H24" s="85">
        <v>7.1060999999999996</v>
      </c>
      <c r="I24" s="83">
        <v>1.4025784429999999</v>
      </c>
      <c r="J24" s="84">
        <v>-3.3543957327923077E-2</v>
      </c>
      <c r="K24" s="84">
        <f>I24/'סכום נכסי הקרן'!$C$42</f>
        <v>3.9617250441950717E-5</v>
      </c>
    </row>
    <row r="25" spans="2:11">
      <c r="B25" s="76" t="s">
        <v>1886</v>
      </c>
      <c r="C25" s="73" t="s">
        <v>1875</v>
      </c>
      <c r="D25" s="86" t="s">
        <v>1807</v>
      </c>
      <c r="E25" s="86" t="s">
        <v>127</v>
      </c>
      <c r="F25" s="98">
        <v>43887</v>
      </c>
      <c r="G25" s="83">
        <v>12993.313176</v>
      </c>
      <c r="H25" s="85">
        <v>-3.8500999999999999</v>
      </c>
      <c r="I25" s="83">
        <v>-0.50024986900000001</v>
      </c>
      <c r="J25" s="84">
        <v>1.1963937092276495E-2</v>
      </c>
      <c r="K25" s="84">
        <f>I25/'סכום נכסי הקרן'!$C$42</f>
        <v>-1.4130064840677178E-5</v>
      </c>
    </row>
    <row r="26" spans="2:11">
      <c r="B26" s="76" t="s">
        <v>1887</v>
      </c>
      <c r="C26" s="73" t="s">
        <v>1888</v>
      </c>
      <c r="D26" s="86" t="s">
        <v>1807</v>
      </c>
      <c r="E26" s="86" t="s">
        <v>127</v>
      </c>
      <c r="F26" s="98">
        <v>43887</v>
      </c>
      <c r="G26" s="83">
        <v>20933.485335000001</v>
      </c>
      <c r="H26" s="85">
        <v>-3.847</v>
      </c>
      <c r="I26" s="83">
        <v>-0.80531209000000004</v>
      </c>
      <c r="J26" s="84">
        <v>1.9259781524120112E-2</v>
      </c>
      <c r="K26" s="84">
        <f>I26/'סכום נכסי הקרן'!$C$42</f>
        <v>-2.2746856628724588E-5</v>
      </c>
    </row>
    <row r="27" spans="2:11">
      <c r="B27" s="76" t="s">
        <v>1889</v>
      </c>
      <c r="C27" s="73" t="s">
        <v>1890</v>
      </c>
      <c r="D27" s="86" t="s">
        <v>1807</v>
      </c>
      <c r="E27" s="86" t="s">
        <v>127</v>
      </c>
      <c r="F27" s="98">
        <v>43880</v>
      </c>
      <c r="G27" s="83">
        <v>14437.864376000001</v>
      </c>
      <c r="H27" s="85">
        <v>-4.4531999999999998</v>
      </c>
      <c r="I27" s="83">
        <v>-0.64294408699999994</v>
      </c>
      <c r="J27" s="84">
        <v>1.537660094963292E-2</v>
      </c>
      <c r="K27" s="84">
        <f>I27/'סכום נכסי הקרן'!$C$42</f>
        <v>-1.8160607730693856E-5</v>
      </c>
    </row>
    <row r="28" spans="2:11">
      <c r="B28" s="76" t="s">
        <v>1891</v>
      </c>
      <c r="C28" s="73" t="s">
        <v>1892</v>
      </c>
      <c r="D28" s="86" t="s">
        <v>1807</v>
      </c>
      <c r="E28" s="86" t="s">
        <v>127</v>
      </c>
      <c r="F28" s="98">
        <v>43879</v>
      </c>
      <c r="G28" s="83">
        <v>152955</v>
      </c>
      <c r="H28" s="85">
        <v>-4.5254000000000003</v>
      </c>
      <c r="I28" s="83">
        <v>-6.9218199999999994</v>
      </c>
      <c r="J28" s="84">
        <v>0.16554171060474834</v>
      </c>
      <c r="K28" s="84">
        <f>I28/'סכום נכסי הקרן'!$C$42</f>
        <v>-1.9551382514304287E-4</v>
      </c>
    </row>
    <row r="29" spans="2:11">
      <c r="B29" s="76" t="s">
        <v>1893</v>
      </c>
      <c r="C29" s="73" t="s">
        <v>1894</v>
      </c>
      <c r="D29" s="86" t="s">
        <v>1807</v>
      </c>
      <c r="E29" s="86" t="s">
        <v>127</v>
      </c>
      <c r="F29" s="98">
        <v>43893</v>
      </c>
      <c r="G29" s="83">
        <v>16258.370648</v>
      </c>
      <c r="H29" s="85">
        <v>-3.4258000000000002</v>
      </c>
      <c r="I29" s="83">
        <v>-0.55697132500000002</v>
      </c>
      <c r="J29" s="84">
        <v>1.3320483037451602E-2</v>
      </c>
      <c r="K29" s="84">
        <f>I29/'סכום נכסי הקרן'!$C$42</f>
        <v>-1.5732219885194777E-5</v>
      </c>
    </row>
    <row r="30" spans="2:11">
      <c r="B30" s="76" t="s">
        <v>1895</v>
      </c>
      <c r="C30" s="73" t="s">
        <v>1896</v>
      </c>
      <c r="D30" s="86" t="s">
        <v>1807</v>
      </c>
      <c r="E30" s="86" t="s">
        <v>127</v>
      </c>
      <c r="F30" s="98">
        <v>43888</v>
      </c>
      <c r="G30" s="83">
        <v>20988.312450000001</v>
      </c>
      <c r="H30" s="85">
        <v>-3.5760999999999998</v>
      </c>
      <c r="I30" s="83">
        <v>-0.75056303199999985</v>
      </c>
      <c r="J30" s="84">
        <v>1.795040729663101E-2</v>
      </c>
      <c r="K30" s="84">
        <f>I30/'סכום נכסי הקרן'!$C$42</f>
        <v>-2.1200413965876037E-5</v>
      </c>
    </row>
    <row r="31" spans="2:11">
      <c r="B31" s="76" t="s">
        <v>1897</v>
      </c>
      <c r="C31" s="73" t="s">
        <v>1898</v>
      </c>
      <c r="D31" s="86" t="s">
        <v>1807</v>
      </c>
      <c r="E31" s="86" t="s">
        <v>127</v>
      </c>
      <c r="F31" s="98">
        <v>43873</v>
      </c>
      <c r="G31" s="83">
        <v>9051.2816550000007</v>
      </c>
      <c r="H31" s="85">
        <v>-4.4092000000000002</v>
      </c>
      <c r="I31" s="83">
        <v>-0.39908624700000001</v>
      </c>
      <c r="J31" s="84">
        <v>9.5445157497896678E-3</v>
      </c>
      <c r="K31" s="84">
        <f>I31/'סכום נכסי הקרן'!$C$42</f>
        <v>-1.1272595749810198E-5</v>
      </c>
    </row>
    <row r="32" spans="2:11">
      <c r="B32" s="76" t="s">
        <v>1899</v>
      </c>
      <c r="C32" s="73" t="s">
        <v>1900</v>
      </c>
      <c r="D32" s="86" t="s">
        <v>1807</v>
      </c>
      <c r="E32" s="86" t="s">
        <v>127</v>
      </c>
      <c r="F32" s="98">
        <v>43871</v>
      </c>
      <c r="G32" s="83">
        <v>12674.582512999999</v>
      </c>
      <c r="H32" s="85">
        <v>-4.5065</v>
      </c>
      <c r="I32" s="83">
        <v>-0.571174654</v>
      </c>
      <c r="J32" s="84">
        <v>1.3660168752905344E-2</v>
      </c>
      <c r="K32" s="84">
        <f>I32/'סכום נכסי הקרן'!$C$42</f>
        <v>-1.6133407316037404E-5</v>
      </c>
    </row>
    <row r="33" spans="2:11">
      <c r="B33" s="76" t="s">
        <v>1901</v>
      </c>
      <c r="C33" s="73" t="s">
        <v>1902</v>
      </c>
      <c r="D33" s="86" t="s">
        <v>1807</v>
      </c>
      <c r="E33" s="86" t="s">
        <v>127</v>
      </c>
      <c r="F33" s="98">
        <v>43885</v>
      </c>
      <c r="G33" s="83">
        <v>5446.5422179999996</v>
      </c>
      <c r="H33" s="85">
        <v>-3.9417</v>
      </c>
      <c r="I33" s="83">
        <v>-0.214684505</v>
      </c>
      <c r="J33" s="84">
        <v>5.1343779812294526E-3</v>
      </c>
      <c r="K33" s="84">
        <f>I33/'סכום נכסי הקרן'!$C$42</f>
        <v>-6.0639815498656014E-6</v>
      </c>
    </row>
    <row r="34" spans="2:11">
      <c r="B34" s="76" t="s">
        <v>1903</v>
      </c>
      <c r="C34" s="73" t="s">
        <v>1904</v>
      </c>
      <c r="D34" s="86" t="s">
        <v>1807</v>
      </c>
      <c r="E34" s="86" t="s">
        <v>127</v>
      </c>
      <c r="F34" s="98">
        <v>43885</v>
      </c>
      <c r="G34" s="83">
        <v>7263.9681959999989</v>
      </c>
      <c r="H34" s="85">
        <v>-3.9142999999999999</v>
      </c>
      <c r="I34" s="83">
        <v>-0.28433492300000002</v>
      </c>
      <c r="J34" s="84">
        <v>6.8001319794634089E-3</v>
      </c>
      <c r="K34" s="84">
        <f>I34/'סכום נכסי הקרן'!$C$42</f>
        <v>-8.0313282370074E-6</v>
      </c>
    </row>
    <row r="35" spans="2:11">
      <c r="B35" s="76" t="s">
        <v>1905</v>
      </c>
      <c r="C35" s="73" t="s">
        <v>1906</v>
      </c>
      <c r="D35" s="86" t="s">
        <v>1807</v>
      </c>
      <c r="E35" s="86" t="s">
        <v>127</v>
      </c>
      <c r="F35" s="98">
        <v>43867</v>
      </c>
      <c r="G35" s="83">
        <v>10899.138803999998</v>
      </c>
      <c r="H35" s="85">
        <v>-4.0381999999999998</v>
      </c>
      <c r="I35" s="83">
        <v>-0.44013019200000003</v>
      </c>
      <c r="J35" s="84">
        <v>1.0526119557063942E-2</v>
      </c>
      <c r="K35" s="84">
        <f>I35/'סכום נכסי הקרן'!$C$42</f>
        <v>-1.2431923597964393E-5</v>
      </c>
    </row>
    <row r="36" spans="2:11">
      <c r="B36" s="76" t="s">
        <v>1907</v>
      </c>
      <c r="C36" s="73" t="s">
        <v>1865</v>
      </c>
      <c r="D36" s="86" t="s">
        <v>1807</v>
      </c>
      <c r="E36" s="86" t="s">
        <v>127</v>
      </c>
      <c r="F36" s="98">
        <v>43885</v>
      </c>
      <c r="G36" s="83">
        <v>1453.813322</v>
      </c>
      <c r="H36" s="85">
        <v>-3.8414999999999999</v>
      </c>
      <c r="I36" s="83">
        <v>-5.584774E-2</v>
      </c>
      <c r="J36" s="84">
        <v>1.3356502210414645E-3</v>
      </c>
      <c r="K36" s="84">
        <f>I36/'סכום נכסי הקרן'!$C$42</f>
        <v>-1.5774760500842439E-6</v>
      </c>
    </row>
    <row r="37" spans="2:11">
      <c r="B37" s="76" t="s">
        <v>1908</v>
      </c>
      <c r="C37" s="73" t="s">
        <v>1909</v>
      </c>
      <c r="D37" s="86" t="s">
        <v>1807</v>
      </c>
      <c r="E37" s="86" t="s">
        <v>127</v>
      </c>
      <c r="F37" s="98">
        <v>43832</v>
      </c>
      <c r="G37" s="83">
        <v>136880</v>
      </c>
      <c r="H37" s="85">
        <v>-3.8231999999999999</v>
      </c>
      <c r="I37" s="83">
        <v>-5.2331400000000006</v>
      </c>
      <c r="J37" s="84">
        <v>0.12515537061555096</v>
      </c>
      <c r="K37" s="84">
        <f>I37/'סכום נכסי הקרן'!$C$42</f>
        <v>-1.4781534609525581E-4</v>
      </c>
    </row>
    <row r="38" spans="2:11">
      <c r="B38" s="76" t="s">
        <v>1910</v>
      </c>
      <c r="C38" s="73" t="s">
        <v>1867</v>
      </c>
      <c r="D38" s="86" t="s">
        <v>1807</v>
      </c>
      <c r="E38" s="86" t="s">
        <v>127</v>
      </c>
      <c r="F38" s="98">
        <v>43881</v>
      </c>
      <c r="G38" s="83">
        <v>2547.2960939999998</v>
      </c>
      <c r="H38" s="85">
        <v>-4.0574000000000003</v>
      </c>
      <c r="I38" s="83">
        <v>-0.103354691</v>
      </c>
      <c r="J38" s="84">
        <v>2.4718227788594893E-3</v>
      </c>
      <c r="K38" s="84">
        <f>I38/'סכום נכסי הקרן'!$C$42</f>
        <v>-2.9193580566797789E-6</v>
      </c>
    </row>
    <row r="39" spans="2:11">
      <c r="B39" s="76" t="s">
        <v>1911</v>
      </c>
      <c r="C39" s="73" t="s">
        <v>1912</v>
      </c>
      <c r="D39" s="86" t="s">
        <v>1807</v>
      </c>
      <c r="E39" s="86" t="s">
        <v>127</v>
      </c>
      <c r="F39" s="98">
        <v>43889</v>
      </c>
      <c r="G39" s="83">
        <v>42223.0389</v>
      </c>
      <c r="H39" s="85">
        <v>-2.9453999999999998</v>
      </c>
      <c r="I39" s="83">
        <v>-1.243636223</v>
      </c>
      <c r="J39" s="84">
        <v>2.9742707514128986E-2</v>
      </c>
      <c r="K39" s="84">
        <f>I39/'סכום נכסי הקרן'!$C$42</f>
        <v>-3.5127766258755107E-5</v>
      </c>
    </row>
    <row r="40" spans="2:11">
      <c r="B40" s="76" t="s">
        <v>1913</v>
      </c>
      <c r="C40" s="73" t="s">
        <v>1914</v>
      </c>
      <c r="D40" s="86" t="s">
        <v>1807</v>
      </c>
      <c r="E40" s="86" t="s">
        <v>127</v>
      </c>
      <c r="F40" s="98">
        <v>43804</v>
      </c>
      <c r="G40" s="83">
        <v>137088</v>
      </c>
      <c r="H40" s="85">
        <v>-3.6657000000000002</v>
      </c>
      <c r="I40" s="83">
        <v>-5.0252299999999996</v>
      </c>
      <c r="J40" s="84">
        <v>0.12018301117080472</v>
      </c>
      <c r="K40" s="84">
        <f>I40/'סכום נכסי הקרן'!$C$42</f>
        <v>-1.4194271730896978E-4</v>
      </c>
    </row>
    <row r="41" spans="2:11">
      <c r="B41" s="76" t="s">
        <v>1915</v>
      </c>
      <c r="C41" s="73" t="s">
        <v>1916</v>
      </c>
      <c r="D41" s="86" t="s">
        <v>1807</v>
      </c>
      <c r="E41" s="86" t="s">
        <v>127</v>
      </c>
      <c r="F41" s="98">
        <v>43892</v>
      </c>
      <c r="G41" s="83">
        <v>42278.482049999999</v>
      </c>
      <c r="H41" s="85">
        <v>-2.8647999999999998</v>
      </c>
      <c r="I41" s="83">
        <v>-1.21117294</v>
      </c>
      <c r="J41" s="84">
        <v>2.8966318154153424E-2</v>
      </c>
      <c r="K41" s="84">
        <f>I41/'סכום נכסי הקרן'!$C$42</f>
        <v>-3.4210807910223781E-5</v>
      </c>
    </row>
    <row r="42" spans="2:11">
      <c r="B42" s="76" t="s">
        <v>1917</v>
      </c>
      <c r="C42" s="73" t="s">
        <v>1918</v>
      </c>
      <c r="D42" s="86" t="s">
        <v>1807</v>
      </c>
      <c r="E42" s="86" t="s">
        <v>127</v>
      </c>
      <c r="F42" s="98">
        <v>43829</v>
      </c>
      <c r="G42" s="83">
        <v>154548</v>
      </c>
      <c r="H42" s="85">
        <v>-3.4485000000000001</v>
      </c>
      <c r="I42" s="83">
        <v>-5.3295200000000005</v>
      </c>
      <c r="J42" s="84">
        <v>0.12746038722506778</v>
      </c>
      <c r="K42" s="84">
        <f>I42/'סכום נכסי הקרן'!$C$42</f>
        <v>-1.505376969317824E-4</v>
      </c>
    </row>
    <row r="43" spans="2:11">
      <c r="B43" s="76" t="s">
        <v>1919</v>
      </c>
      <c r="C43" s="73" t="s">
        <v>1920</v>
      </c>
      <c r="D43" s="86" t="s">
        <v>1807</v>
      </c>
      <c r="E43" s="86" t="s">
        <v>127</v>
      </c>
      <c r="F43" s="98">
        <v>43837</v>
      </c>
      <c r="G43" s="83">
        <v>137548</v>
      </c>
      <c r="H43" s="85">
        <v>-3.3191999999999999</v>
      </c>
      <c r="I43" s="83">
        <v>-4.5654300000000001</v>
      </c>
      <c r="J43" s="84">
        <v>0.10918647001023377</v>
      </c>
      <c r="K43" s="84">
        <f>I43/'סכום נכסי הקרן'!$C$42</f>
        <v>-1.2895520003738934E-4</v>
      </c>
    </row>
    <row r="44" spans="2:11">
      <c r="B44" s="76" t="s">
        <v>1921</v>
      </c>
      <c r="C44" s="73" t="s">
        <v>1922</v>
      </c>
      <c r="D44" s="86" t="s">
        <v>1807</v>
      </c>
      <c r="E44" s="86" t="s">
        <v>127</v>
      </c>
      <c r="F44" s="98">
        <v>43795</v>
      </c>
      <c r="G44" s="83">
        <v>51603</v>
      </c>
      <c r="H44" s="85">
        <v>-3.2740999999999998</v>
      </c>
      <c r="I44" s="83">
        <v>-1.6895499999999999</v>
      </c>
      <c r="J44" s="84">
        <v>4.0407146841763088E-2</v>
      </c>
      <c r="K44" s="84">
        <f>I44/'סכום נכסי הקרן'!$C$42</f>
        <v>-4.772305308003214E-5</v>
      </c>
    </row>
    <row r="45" spans="2:11">
      <c r="B45" s="76" t="s">
        <v>1923</v>
      </c>
      <c r="C45" s="73" t="s">
        <v>1924</v>
      </c>
      <c r="D45" s="86" t="s">
        <v>1807</v>
      </c>
      <c r="E45" s="86" t="s">
        <v>127</v>
      </c>
      <c r="F45" s="98">
        <v>43895</v>
      </c>
      <c r="G45" s="83">
        <v>31857.633989999998</v>
      </c>
      <c r="H45" s="85">
        <v>-2.6663000000000001</v>
      </c>
      <c r="I45" s="83">
        <v>-0.84942492800000002</v>
      </c>
      <c r="J45" s="84">
        <v>2.0314780738510278E-2</v>
      </c>
      <c r="K45" s="84">
        <f>I45/'סכום נכסי הקרן'!$C$42</f>
        <v>-2.3992868471750752E-5</v>
      </c>
    </row>
    <row r="46" spans="2:11">
      <c r="B46" s="76" t="s">
        <v>1925</v>
      </c>
      <c r="C46" s="73" t="s">
        <v>1926</v>
      </c>
      <c r="D46" s="86" t="s">
        <v>1807</v>
      </c>
      <c r="E46" s="86" t="s">
        <v>127</v>
      </c>
      <c r="F46" s="98">
        <v>43895</v>
      </c>
      <c r="G46" s="83">
        <v>29738.966418</v>
      </c>
      <c r="H46" s="85">
        <v>-2.6619000000000002</v>
      </c>
      <c r="I46" s="83">
        <v>-0.79160787399999999</v>
      </c>
      <c r="J46" s="84">
        <v>1.893203255648776E-2</v>
      </c>
      <c r="K46" s="84">
        <f>I46/'סכום נכסי הקרן'!$C$42</f>
        <v>-2.235976715070486E-5</v>
      </c>
    </row>
    <row r="47" spans="2:11">
      <c r="B47" s="76" t="s">
        <v>1927</v>
      </c>
      <c r="C47" s="73" t="s">
        <v>1928</v>
      </c>
      <c r="D47" s="86" t="s">
        <v>1807</v>
      </c>
      <c r="E47" s="86" t="s">
        <v>127</v>
      </c>
      <c r="F47" s="98">
        <v>43889</v>
      </c>
      <c r="G47" s="83">
        <v>42524.896050000003</v>
      </c>
      <c r="H47" s="85">
        <v>-3.0198999999999998</v>
      </c>
      <c r="I47" s="83">
        <v>-1.284223809</v>
      </c>
      <c r="J47" s="84">
        <v>3.0713397074931974E-2</v>
      </c>
      <c r="K47" s="84">
        <f>I47/'סכום נכסי הקרן'!$C$42</f>
        <v>-3.6274203784172153E-5</v>
      </c>
    </row>
    <row r="48" spans="2:11">
      <c r="B48" s="76" t="s">
        <v>1929</v>
      </c>
      <c r="C48" s="73" t="s">
        <v>1930</v>
      </c>
      <c r="D48" s="86" t="s">
        <v>1807</v>
      </c>
      <c r="E48" s="86" t="s">
        <v>127</v>
      </c>
      <c r="F48" s="98">
        <v>43657</v>
      </c>
      <c r="G48" s="83">
        <v>519526</v>
      </c>
      <c r="H48" s="85">
        <v>-2.3363</v>
      </c>
      <c r="I48" s="83">
        <v>-12.137559999999999</v>
      </c>
      <c r="J48" s="84">
        <v>0.29028094416898581</v>
      </c>
      <c r="K48" s="84">
        <f>I48/'סכום נכסי הקרן'!$C$42</f>
        <v>-3.428376905933976E-4</v>
      </c>
    </row>
    <row r="49" spans="2:11">
      <c r="B49" s="76" t="s">
        <v>1931</v>
      </c>
      <c r="C49" s="73" t="s">
        <v>1932</v>
      </c>
      <c r="D49" s="86" t="s">
        <v>1807</v>
      </c>
      <c r="E49" s="86" t="s">
        <v>127</v>
      </c>
      <c r="F49" s="98">
        <v>43843</v>
      </c>
      <c r="G49" s="83">
        <v>14667.717963999999</v>
      </c>
      <c r="H49" s="85">
        <v>-3.2597999999999998</v>
      </c>
      <c r="I49" s="83">
        <v>-0.47813443799999999</v>
      </c>
      <c r="J49" s="84">
        <v>1.1435026158663472E-2</v>
      </c>
      <c r="K49" s="84">
        <f>I49/'סכום נכסי הקרן'!$C$42</f>
        <v>-1.3505392065381515E-5</v>
      </c>
    </row>
    <row r="50" spans="2:11">
      <c r="B50" s="76" t="s">
        <v>1933</v>
      </c>
      <c r="C50" s="73" t="s">
        <v>1934</v>
      </c>
      <c r="D50" s="86" t="s">
        <v>1807</v>
      </c>
      <c r="E50" s="86" t="s">
        <v>127</v>
      </c>
      <c r="F50" s="98">
        <v>43843</v>
      </c>
      <c r="G50" s="83">
        <v>11008.754747999999</v>
      </c>
      <c r="H50" s="85">
        <v>-3.1850999999999998</v>
      </c>
      <c r="I50" s="83">
        <v>-0.35063487800000004</v>
      </c>
      <c r="J50" s="84">
        <v>8.3857565642861641E-3</v>
      </c>
      <c r="K50" s="84">
        <f>I50/'סכום נכסי הקרן'!$C$42</f>
        <v>-9.9040376990941943E-6</v>
      </c>
    </row>
    <row r="51" spans="2:11">
      <c r="B51" s="76" t="s">
        <v>1935</v>
      </c>
      <c r="C51" s="73" t="s">
        <v>1936</v>
      </c>
      <c r="D51" s="86" t="s">
        <v>1807</v>
      </c>
      <c r="E51" s="86" t="s">
        <v>127</v>
      </c>
      <c r="F51" s="98">
        <v>43774</v>
      </c>
      <c r="G51" s="83">
        <v>65664</v>
      </c>
      <c r="H51" s="85">
        <v>-2.8022</v>
      </c>
      <c r="I51" s="83">
        <v>-1.84002</v>
      </c>
      <c r="J51" s="84">
        <v>4.4005775698725054E-2</v>
      </c>
      <c r="K51" s="84">
        <f>I51/'סכום נכסי הקרן'!$C$42</f>
        <v>-5.1973230817863187E-5</v>
      </c>
    </row>
    <row r="52" spans="2:11">
      <c r="B52" s="76" t="s">
        <v>1937</v>
      </c>
      <c r="C52" s="73" t="s">
        <v>1938</v>
      </c>
      <c r="D52" s="86" t="s">
        <v>1807</v>
      </c>
      <c r="E52" s="86" t="s">
        <v>127</v>
      </c>
      <c r="F52" s="98">
        <v>43896</v>
      </c>
      <c r="G52" s="83">
        <v>42692.457569999999</v>
      </c>
      <c r="H52" s="85">
        <v>-2.1406000000000001</v>
      </c>
      <c r="I52" s="83">
        <v>-0.91386184300000017</v>
      </c>
      <c r="J52" s="84">
        <v>2.1855849003098608E-2</v>
      </c>
      <c r="K52" s="84">
        <f>I52/'סכום נכסי הקרן'!$C$42</f>
        <v>-2.5812954479775686E-5</v>
      </c>
    </row>
    <row r="53" spans="2:11">
      <c r="B53" s="76" t="s">
        <v>1939</v>
      </c>
      <c r="C53" s="73" t="s">
        <v>1940</v>
      </c>
      <c r="D53" s="86" t="s">
        <v>1807</v>
      </c>
      <c r="E53" s="86" t="s">
        <v>127</v>
      </c>
      <c r="F53" s="98">
        <v>43896</v>
      </c>
      <c r="G53" s="83">
        <v>42701.082060000001</v>
      </c>
      <c r="H53" s="85">
        <v>-2.1383000000000001</v>
      </c>
      <c r="I53" s="83">
        <v>-0.91307555600000012</v>
      </c>
      <c r="J53" s="84">
        <v>2.183704422415228E-2</v>
      </c>
      <c r="K53" s="84">
        <f>I53/'סכום נכסי הקרן'!$C$42</f>
        <v>-2.5790745006106874E-5</v>
      </c>
    </row>
    <row r="54" spans="2:11">
      <c r="B54" s="76" t="s">
        <v>1941</v>
      </c>
      <c r="C54" s="73" t="s">
        <v>1942</v>
      </c>
      <c r="D54" s="86" t="s">
        <v>1807</v>
      </c>
      <c r="E54" s="86" t="s">
        <v>127</v>
      </c>
      <c r="F54" s="98">
        <v>43717</v>
      </c>
      <c r="G54" s="83">
        <v>52089</v>
      </c>
      <c r="H54" s="85">
        <v>-2.3109999999999999</v>
      </c>
      <c r="I54" s="83">
        <v>-1.2037599999999999</v>
      </c>
      <c r="J54" s="84">
        <v>2.878903085569574E-2</v>
      </c>
      <c r="K54" s="84">
        <f>I54/'סכום נכסי הקרן'!$C$42</f>
        <v>-3.4001421902648331E-5</v>
      </c>
    </row>
    <row r="55" spans="2:11">
      <c r="B55" s="76" t="s">
        <v>1943</v>
      </c>
      <c r="C55" s="73" t="s">
        <v>1944</v>
      </c>
      <c r="D55" s="86" t="s">
        <v>1807</v>
      </c>
      <c r="E55" s="86" t="s">
        <v>127</v>
      </c>
      <c r="F55" s="98">
        <v>43899</v>
      </c>
      <c r="G55" s="83">
        <v>25747.798859999999</v>
      </c>
      <c r="H55" s="85">
        <v>-2.0886</v>
      </c>
      <c r="I55" s="83">
        <v>-0.53775752300000002</v>
      </c>
      <c r="J55" s="84">
        <v>1.2860967238095228E-2</v>
      </c>
      <c r="K55" s="84">
        <f>I55/'סכום נכסי הקרן'!$C$42</f>
        <v>-1.5189506563472882E-5</v>
      </c>
    </row>
    <row r="56" spans="2:11">
      <c r="B56" s="76" t="s">
        <v>1945</v>
      </c>
      <c r="C56" s="73" t="s">
        <v>1946</v>
      </c>
      <c r="D56" s="86" t="s">
        <v>1807</v>
      </c>
      <c r="E56" s="86" t="s">
        <v>127</v>
      </c>
      <c r="F56" s="98">
        <v>43899</v>
      </c>
      <c r="G56" s="83">
        <v>42940.103640000001</v>
      </c>
      <c r="H56" s="85">
        <v>-2.0240999999999998</v>
      </c>
      <c r="I56" s="83">
        <v>-0.869166832</v>
      </c>
      <c r="J56" s="84">
        <v>2.0786926584365085E-2</v>
      </c>
      <c r="K56" s="84">
        <f>I56/'סכום נכסי הקרן'!$C$42</f>
        <v>-2.4550498569997563E-5</v>
      </c>
    </row>
    <row r="57" spans="2:11">
      <c r="B57" s="76" t="s">
        <v>1947</v>
      </c>
      <c r="C57" s="73" t="s">
        <v>1948</v>
      </c>
      <c r="D57" s="86" t="s">
        <v>1807</v>
      </c>
      <c r="E57" s="86" t="s">
        <v>127</v>
      </c>
      <c r="F57" s="98">
        <v>43642</v>
      </c>
      <c r="G57" s="83">
        <v>140084</v>
      </c>
      <c r="H57" s="85">
        <v>-0.87409999999999999</v>
      </c>
      <c r="I57" s="83">
        <v>-1.2244900000000001</v>
      </c>
      <c r="J57" s="84">
        <v>2.9284807928898517E-2</v>
      </c>
      <c r="K57" s="84">
        <f>I57/'סכום נכסי הקרן'!$C$42</f>
        <v>-3.4586961774418377E-5</v>
      </c>
    </row>
    <row r="58" spans="2:11">
      <c r="B58" s="76" t="s">
        <v>1949</v>
      </c>
      <c r="C58" s="73" t="s">
        <v>1950</v>
      </c>
      <c r="D58" s="86" t="s">
        <v>1807</v>
      </c>
      <c r="E58" s="86" t="s">
        <v>127</v>
      </c>
      <c r="F58" s="98">
        <v>43920</v>
      </c>
      <c r="G58" s="83">
        <v>633330</v>
      </c>
      <c r="H58" s="85">
        <v>8.2400000000000001E-2</v>
      </c>
      <c r="I58" s="83">
        <v>0.52184000000000008</v>
      </c>
      <c r="J58" s="84">
        <v>-1.2480284991805897E-2</v>
      </c>
      <c r="K58" s="84">
        <f>I58/'סכום נכסי הקרן'!$C$42</f>
        <v>1.4739899984779366E-5</v>
      </c>
    </row>
    <row r="59" spans="2:11">
      <c r="B59" s="76" t="s">
        <v>1951</v>
      </c>
      <c r="C59" s="73" t="s">
        <v>1952</v>
      </c>
      <c r="D59" s="86" t="s">
        <v>1807</v>
      </c>
      <c r="E59" s="86" t="s">
        <v>127</v>
      </c>
      <c r="F59" s="98">
        <v>43621</v>
      </c>
      <c r="G59" s="83">
        <v>67089</v>
      </c>
      <c r="H59" s="85">
        <v>-0.61960000000000004</v>
      </c>
      <c r="I59" s="83">
        <v>-0.41564999999999996</v>
      </c>
      <c r="J59" s="84">
        <v>9.9406531826692467E-3</v>
      </c>
      <c r="K59" s="84">
        <f>I59/'סכום נכסי הקרן'!$C$42</f>
        <v>-1.1740455750179254E-5</v>
      </c>
    </row>
    <row r="60" spans="2:11">
      <c r="B60" s="76" t="s">
        <v>1953</v>
      </c>
      <c r="C60" s="73" t="s">
        <v>1954</v>
      </c>
      <c r="D60" s="86" t="s">
        <v>1807</v>
      </c>
      <c r="E60" s="86" t="s">
        <v>127</v>
      </c>
      <c r="F60" s="98">
        <v>43920</v>
      </c>
      <c r="G60" s="83">
        <v>2630.2728139999999</v>
      </c>
      <c r="H60" s="85">
        <v>0.59030000000000005</v>
      </c>
      <c r="I60" s="83">
        <v>1.5527216999999999E-2</v>
      </c>
      <c r="J60" s="84">
        <v>-3.7134771824623132E-4</v>
      </c>
      <c r="K60" s="84">
        <f>I60/'סכום נכסי הקרן'!$C$42</f>
        <v>4.3858198992404927E-7</v>
      </c>
    </row>
    <row r="61" spans="2:11">
      <c r="B61" s="76" t="s">
        <v>1955</v>
      </c>
      <c r="C61" s="73" t="s">
        <v>1956</v>
      </c>
      <c r="D61" s="86" t="s">
        <v>1807</v>
      </c>
      <c r="E61" s="86" t="s">
        <v>127</v>
      </c>
      <c r="F61" s="98">
        <v>43920</v>
      </c>
      <c r="G61" s="83">
        <v>17437.240296</v>
      </c>
      <c r="H61" s="85">
        <v>0.60719999999999996</v>
      </c>
      <c r="I61" s="83">
        <v>0.10587043599999998</v>
      </c>
      <c r="J61" s="84">
        <v>-2.5319891412822829E-3</v>
      </c>
      <c r="K61" s="84">
        <f>I61/'סכום נכסי הקרן'!$C$42</f>
        <v>2.9904178253583173E-6</v>
      </c>
    </row>
    <row r="62" spans="2:11">
      <c r="B62" s="76" t="s">
        <v>1957</v>
      </c>
      <c r="C62" s="73" t="s">
        <v>1958</v>
      </c>
      <c r="D62" s="86" t="s">
        <v>1807</v>
      </c>
      <c r="E62" s="86" t="s">
        <v>127</v>
      </c>
      <c r="F62" s="98">
        <v>43901</v>
      </c>
      <c r="G62" s="83">
        <v>21820.575734999999</v>
      </c>
      <c r="H62" s="85">
        <v>-0.62439999999999996</v>
      </c>
      <c r="I62" s="83">
        <v>-0.13624828999999999</v>
      </c>
      <c r="J62" s="84">
        <v>3.2585035429369487E-3</v>
      </c>
      <c r="K62" s="84">
        <f>I62/'סכום נכסי הקרן'!$C$42</f>
        <v>-3.8484711170037064E-6</v>
      </c>
    </row>
    <row r="63" spans="2:11">
      <c r="B63" s="76" t="s">
        <v>1959</v>
      </c>
      <c r="C63" s="73" t="s">
        <v>1960</v>
      </c>
      <c r="D63" s="86" t="s">
        <v>1807</v>
      </c>
      <c r="E63" s="86" t="s">
        <v>127</v>
      </c>
      <c r="F63" s="98">
        <v>43901</v>
      </c>
      <c r="G63" s="83">
        <v>43653.472170000001</v>
      </c>
      <c r="H63" s="85">
        <v>-0.4093</v>
      </c>
      <c r="I63" s="83">
        <v>-0.178668031</v>
      </c>
      <c r="J63" s="84">
        <v>4.2730107807082834E-3</v>
      </c>
      <c r="K63" s="84">
        <f>I63/'סכום נכסי הקרן'!$C$42</f>
        <v>-5.046659718337918E-6</v>
      </c>
    </row>
    <row r="64" spans="2:11">
      <c r="B64" s="76" t="s">
        <v>1961</v>
      </c>
      <c r="C64" s="73" t="s">
        <v>1962</v>
      </c>
      <c r="D64" s="86" t="s">
        <v>1807</v>
      </c>
      <c r="E64" s="86" t="s">
        <v>127</v>
      </c>
      <c r="F64" s="98">
        <v>43921</v>
      </c>
      <c r="G64" s="83">
        <v>26380.797639</v>
      </c>
      <c r="H64" s="85">
        <v>-0.14069999999999999</v>
      </c>
      <c r="I64" s="83">
        <v>-3.7126444000000001E-2</v>
      </c>
      <c r="J64" s="84">
        <v>8.8791315700659603E-4</v>
      </c>
      <c r="K64" s="84">
        <f>I64/'סכום נכסי הקרן'!$C$42</f>
        <v>-1.048674059770259E-6</v>
      </c>
    </row>
    <row r="65" spans="2:11">
      <c r="B65" s="76" t="s">
        <v>1963</v>
      </c>
      <c r="C65" s="73" t="s">
        <v>1964</v>
      </c>
      <c r="D65" s="86" t="s">
        <v>1807</v>
      </c>
      <c r="E65" s="86" t="s">
        <v>127</v>
      </c>
      <c r="F65" s="98">
        <v>43901</v>
      </c>
      <c r="G65" s="83">
        <v>43745.877419999997</v>
      </c>
      <c r="H65" s="85">
        <v>-0.38350000000000001</v>
      </c>
      <c r="I65" s="83">
        <v>-0.167779769</v>
      </c>
      <c r="J65" s="84">
        <v>4.0126079506733097E-3</v>
      </c>
      <c r="K65" s="84">
        <f>I65/'סכום נכסי הקרן'!$C$42</f>
        <v>-4.739109716636105E-6</v>
      </c>
    </row>
    <row r="66" spans="2:11">
      <c r="B66" s="76" t="s">
        <v>1965</v>
      </c>
      <c r="C66" s="73" t="s">
        <v>1966</v>
      </c>
      <c r="D66" s="86" t="s">
        <v>1807</v>
      </c>
      <c r="E66" s="86" t="s">
        <v>127</v>
      </c>
      <c r="F66" s="98">
        <v>43920</v>
      </c>
      <c r="G66" s="83">
        <v>21983.208975000001</v>
      </c>
      <c r="H66" s="85">
        <v>0.4793</v>
      </c>
      <c r="I66" s="83">
        <v>0.10536638199999998</v>
      </c>
      <c r="J66" s="84">
        <v>-2.5199342248878711E-3</v>
      </c>
      <c r="K66" s="84">
        <f>I66/'סכום נכסי הקרן'!$C$42</f>
        <v>2.976180308979872E-6</v>
      </c>
    </row>
    <row r="67" spans="2:11">
      <c r="B67" s="76" t="s">
        <v>1967</v>
      </c>
      <c r="C67" s="73" t="s">
        <v>1968</v>
      </c>
      <c r="D67" s="86" t="s">
        <v>1807</v>
      </c>
      <c r="E67" s="86" t="s">
        <v>127</v>
      </c>
      <c r="F67" s="98">
        <v>43915</v>
      </c>
      <c r="G67" s="83">
        <v>22001.690025</v>
      </c>
      <c r="H67" s="85">
        <v>0.69340000000000002</v>
      </c>
      <c r="I67" s="83">
        <v>0.15256256200000001</v>
      </c>
      <c r="J67" s="84">
        <v>-3.6486744075579806E-3</v>
      </c>
      <c r="K67" s="84">
        <f>I67/'סכום נכסי הקרן'!$C$42</f>
        <v>4.3092842735353769E-6</v>
      </c>
    </row>
    <row r="68" spans="2:11">
      <c r="B68" s="76" t="s">
        <v>1969</v>
      </c>
      <c r="C68" s="73" t="s">
        <v>1970</v>
      </c>
      <c r="D68" s="86" t="s">
        <v>1807</v>
      </c>
      <c r="E68" s="86" t="s">
        <v>127</v>
      </c>
      <c r="F68" s="98">
        <v>43916</v>
      </c>
      <c r="G68" s="83">
        <v>19028.775549999998</v>
      </c>
      <c r="H68" s="85">
        <v>1.4231</v>
      </c>
      <c r="I68" s="83">
        <v>0.27079279500000003</v>
      </c>
      <c r="J68" s="84">
        <v>-6.4762594958755002E-3</v>
      </c>
      <c r="K68" s="84">
        <f>I68/'סכום נכסי הקרן'!$C$42</f>
        <v>7.6488170989170279E-6</v>
      </c>
    </row>
    <row r="69" spans="2:11">
      <c r="B69" s="76" t="s">
        <v>1971</v>
      </c>
      <c r="C69" s="73" t="s">
        <v>1972</v>
      </c>
      <c r="D69" s="86" t="s">
        <v>1807</v>
      </c>
      <c r="E69" s="86" t="s">
        <v>127</v>
      </c>
      <c r="F69" s="98">
        <v>43902</v>
      </c>
      <c r="G69" s="83">
        <v>44366.840700000001</v>
      </c>
      <c r="H69" s="85">
        <v>0.99939999999999996</v>
      </c>
      <c r="I69" s="83">
        <v>0.44342374699999998</v>
      </c>
      <c r="J69" s="84">
        <v>-1.0604887963158121E-2</v>
      </c>
      <c r="K69" s="84">
        <f>I69/'סכום נכסי הקרן'!$C$42</f>
        <v>1.252495339885043E-5</v>
      </c>
    </row>
    <row r="70" spans="2:11">
      <c r="B70" s="76" t="s">
        <v>1973</v>
      </c>
      <c r="C70" s="73" t="s">
        <v>1974</v>
      </c>
      <c r="D70" s="86" t="s">
        <v>1807</v>
      </c>
      <c r="E70" s="86" t="s">
        <v>127</v>
      </c>
      <c r="F70" s="98">
        <v>43902</v>
      </c>
      <c r="G70" s="83">
        <v>46797.345188999992</v>
      </c>
      <c r="H70" s="85">
        <v>1.4551000000000001</v>
      </c>
      <c r="I70" s="83">
        <v>0.68094387200000017</v>
      </c>
      <c r="J70" s="84">
        <v>-1.6285400862302232E-2</v>
      </c>
      <c r="K70" s="84">
        <f>I70/'סכום נכסי הקרן'!$C$42</f>
        <v>1.9233950192642196E-5</v>
      </c>
    </row>
    <row r="71" spans="2:11">
      <c r="B71" s="76" t="s">
        <v>1975</v>
      </c>
      <c r="C71" s="73" t="s">
        <v>1976</v>
      </c>
      <c r="D71" s="86" t="s">
        <v>1807</v>
      </c>
      <c r="E71" s="86" t="s">
        <v>127</v>
      </c>
      <c r="F71" s="98">
        <v>43906</v>
      </c>
      <c r="G71" s="83">
        <v>45389.4588</v>
      </c>
      <c r="H71" s="85">
        <v>3.2364999999999999</v>
      </c>
      <c r="I71" s="83">
        <v>1.4690376439999997</v>
      </c>
      <c r="J71" s="84">
        <v>-3.5133390427738553E-2</v>
      </c>
      <c r="K71" s="84">
        <f>I71/'סכום נכסי הקרן'!$C$42</f>
        <v>4.1494457968794858E-5</v>
      </c>
    </row>
    <row r="72" spans="2:11">
      <c r="B72" s="76" t="s">
        <v>1977</v>
      </c>
      <c r="C72" s="73" t="s">
        <v>1978</v>
      </c>
      <c r="D72" s="86" t="s">
        <v>1807</v>
      </c>
      <c r="E72" s="86" t="s">
        <v>127</v>
      </c>
      <c r="F72" s="98">
        <v>43906</v>
      </c>
      <c r="G72" s="83">
        <v>112152</v>
      </c>
      <c r="H72" s="85">
        <v>4.9602000000000004</v>
      </c>
      <c r="I72" s="83">
        <v>5.5629600000000003</v>
      </c>
      <c r="J72" s="84">
        <v>-0.13304332017096529</v>
      </c>
      <c r="K72" s="84">
        <f>I72/'סכום נכסי הקרן'!$C$42</f>
        <v>1.5713144645739731E-4</v>
      </c>
    </row>
    <row r="73" spans="2:11">
      <c r="B73" s="76" t="s">
        <v>1979</v>
      </c>
      <c r="C73" s="73" t="s">
        <v>1980</v>
      </c>
      <c r="D73" s="86" t="s">
        <v>1807</v>
      </c>
      <c r="E73" s="86" t="s">
        <v>127</v>
      </c>
      <c r="F73" s="98">
        <v>43908</v>
      </c>
      <c r="G73" s="83">
        <v>16144.984000000002</v>
      </c>
      <c r="H73" s="85">
        <v>6.6173999999999999</v>
      </c>
      <c r="I73" s="83">
        <v>1.068383394</v>
      </c>
      <c r="J73" s="84">
        <v>-2.5551374439737939E-2</v>
      </c>
      <c r="K73" s="84">
        <f>I73/'סכום נכסי הקרן'!$C$42</f>
        <v>3.0177572384177384E-5</v>
      </c>
    </row>
    <row r="74" spans="2:11">
      <c r="B74" s="76" t="s">
        <v>1981</v>
      </c>
      <c r="C74" s="73" t="s">
        <v>1982</v>
      </c>
      <c r="D74" s="86" t="s">
        <v>1807</v>
      </c>
      <c r="E74" s="86" t="s">
        <v>127</v>
      </c>
      <c r="F74" s="98">
        <v>43907</v>
      </c>
      <c r="G74" s="83">
        <v>57000</v>
      </c>
      <c r="H74" s="85">
        <v>6.5000999999999998</v>
      </c>
      <c r="I74" s="83">
        <v>3.7050700000000001</v>
      </c>
      <c r="J74" s="84">
        <v>-8.8610166937356794E-2</v>
      </c>
      <c r="K74" s="84">
        <f>I74/'סכום נכסי הקרן'!$C$42</f>
        <v>1.0465345936801794E-4</v>
      </c>
    </row>
    <row r="75" spans="2:11">
      <c r="B75" s="76" t="s">
        <v>1983</v>
      </c>
      <c r="C75" s="73" t="s">
        <v>1984</v>
      </c>
      <c r="D75" s="86" t="s">
        <v>1807</v>
      </c>
      <c r="E75" s="86" t="s">
        <v>127</v>
      </c>
      <c r="F75" s="98">
        <v>43907</v>
      </c>
      <c r="G75" s="83">
        <v>46997.310149999998</v>
      </c>
      <c r="H75" s="85">
        <v>6.5872999999999999</v>
      </c>
      <c r="I75" s="83">
        <v>3.0958636639999999</v>
      </c>
      <c r="J75" s="84">
        <v>-7.4040435425602499E-2</v>
      </c>
      <c r="K75" s="84">
        <f>I75/'סכום נכסי הקרן'!$C$42</f>
        <v>8.7445808626921242E-5</v>
      </c>
    </row>
    <row r="76" spans="2:11">
      <c r="B76" s="76" t="s">
        <v>1985</v>
      </c>
      <c r="C76" s="73" t="s">
        <v>1986</v>
      </c>
      <c r="D76" s="86" t="s">
        <v>1807</v>
      </c>
      <c r="E76" s="86" t="s">
        <v>127</v>
      </c>
      <c r="F76" s="98">
        <v>43907</v>
      </c>
      <c r="G76" s="83">
        <v>9488.1710700000003</v>
      </c>
      <c r="H76" s="85">
        <v>7.4142999999999999</v>
      </c>
      <c r="I76" s="83">
        <v>0.70347927200000004</v>
      </c>
      <c r="J76" s="84">
        <v>-1.682435574196715E-2</v>
      </c>
      <c r="K76" s="84">
        <f>I76/'סכום נכסי הקרן'!$C$42</f>
        <v>1.9870485418222824E-5</v>
      </c>
    </row>
    <row r="77" spans="2:11">
      <c r="B77" s="76" t="s">
        <v>1987</v>
      </c>
      <c r="C77" s="73" t="s">
        <v>1988</v>
      </c>
      <c r="D77" s="86" t="s">
        <v>1807</v>
      </c>
      <c r="E77" s="86" t="s">
        <v>127</v>
      </c>
      <c r="F77" s="98">
        <v>43880</v>
      </c>
      <c r="G77" s="83">
        <v>71300</v>
      </c>
      <c r="H77" s="85">
        <v>4.1268000000000002</v>
      </c>
      <c r="I77" s="83">
        <v>2.9424200000000003</v>
      </c>
      <c r="J77" s="84">
        <v>-7.0370688650907384E-2</v>
      </c>
      <c r="K77" s="84">
        <f>I77/'סכום נכסי הקרן'!$C$42</f>
        <v>8.3111636733892565E-5</v>
      </c>
    </row>
    <row r="78" spans="2:11">
      <c r="B78" s="76" t="s">
        <v>1989</v>
      </c>
      <c r="C78" s="73" t="s">
        <v>1990</v>
      </c>
      <c r="D78" s="86" t="s">
        <v>1807</v>
      </c>
      <c r="E78" s="86" t="s">
        <v>127</v>
      </c>
      <c r="F78" s="98">
        <v>43878</v>
      </c>
      <c r="G78" s="83">
        <v>160425</v>
      </c>
      <c r="H78" s="85">
        <v>4.0651000000000002</v>
      </c>
      <c r="I78" s="83">
        <v>6.5214999999999996</v>
      </c>
      <c r="J78" s="84">
        <v>-0.15596768851383977</v>
      </c>
      <c r="K78" s="84">
        <f>I78/'סכום נכסי הקרן'!$C$42</f>
        <v>1.8420638078862987E-4</v>
      </c>
    </row>
    <row r="79" spans="2:11">
      <c r="B79" s="76" t="s">
        <v>1991</v>
      </c>
      <c r="C79" s="73" t="s">
        <v>1992</v>
      </c>
      <c r="D79" s="86" t="s">
        <v>1807</v>
      </c>
      <c r="E79" s="86" t="s">
        <v>127</v>
      </c>
      <c r="F79" s="98">
        <v>43886</v>
      </c>
      <c r="G79" s="83">
        <v>106950</v>
      </c>
      <c r="H79" s="85">
        <v>3.9670000000000001</v>
      </c>
      <c r="I79" s="83">
        <v>4.2427099999999998</v>
      </c>
      <c r="J79" s="84">
        <v>-0.10146832350449331</v>
      </c>
      <c r="K79" s="84">
        <f>I79/'סכום נכסי הקרן'!$C$42</f>
        <v>1.198396463751787E-4</v>
      </c>
    </row>
    <row r="80" spans="2:11">
      <c r="B80" s="76" t="s">
        <v>1993</v>
      </c>
      <c r="C80" s="73" t="s">
        <v>1994</v>
      </c>
      <c r="D80" s="86" t="s">
        <v>1807</v>
      </c>
      <c r="E80" s="86" t="s">
        <v>127</v>
      </c>
      <c r="F80" s="98">
        <v>43865</v>
      </c>
      <c r="G80" s="83">
        <v>35650</v>
      </c>
      <c r="H80" s="85">
        <v>3.4315000000000002</v>
      </c>
      <c r="I80" s="83">
        <v>1.22332</v>
      </c>
      <c r="J80" s="84">
        <v>-2.9256826299586057E-2</v>
      </c>
      <c r="K80" s="84">
        <f>I80/'סכום נכסי הקרן'!$C$42</f>
        <v>3.4553913937950886E-5</v>
      </c>
    </row>
    <row r="81" spans="2:11">
      <c r="B81" s="76" t="s">
        <v>1995</v>
      </c>
      <c r="C81" s="73" t="s">
        <v>1996</v>
      </c>
      <c r="D81" s="86" t="s">
        <v>1807</v>
      </c>
      <c r="E81" s="86" t="s">
        <v>127</v>
      </c>
      <c r="F81" s="98">
        <v>43889</v>
      </c>
      <c r="G81" s="83">
        <v>21961.64775</v>
      </c>
      <c r="H81" s="85">
        <v>2.6669</v>
      </c>
      <c r="I81" s="83">
        <v>0.58570069499999999</v>
      </c>
      <c r="J81" s="84">
        <v>-1.4007572423537449E-2</v>
      </c>
      <c r="K81" s="84">
        <f>I81/'סכום נכסי הקרן'!$C$42</f>
        <v>1.6543710074574129E-5</v>
      </c>
    </row>
    <row r="82" spans="2:11">
      <c r="B82" s="76" t="s">
        <v>1997</v>
      </c>
      <c r="C82" s="73" t="s">
        <v>1998</v>
      </c>
      <c r="D82" s="86" t="s">
        <v>1807</v>
      </c>
      <c r="E82" s="86" t="s">
        <v>127</v>
      </c>
      <c r="F82" s="98">
        <v>43857</v>
      </c>
      <c r="G82" s="83">
        <v>71300</v>
      </c>
      <c r="H82" s="85">
        <v>3.2968999999999999</v>
      </c>
      <c r="I82" s="83">
        <v>2.3506900000000002</v>
      </c>
      <c r="J82" s="84">
        <v>-5.6218919836325702E-2</v>
      </c>
      <c r="K82" s="84">
        <f>I82/'סכום נכסי הקרן'!$C$42</f>
        <v>6.6397622825427349E-5</v>
      </c>
    </row>
    <row r="83" spans="2:11">
      <c r="B83" s="76" t="s">
        <v>1999</v>
      </c>
      <c r="C83" s="73" t="s">
        <v>2000</v>
      </c>
      <c r="D83" s="86" t="s">
        <v>1807</v>
      </c>
      <c r="E83" s="86" t="s">
        <v>127</v>
      </c>
      <c r="F83" s="98">
        <v>43889</v>
      </c>
      <c r="G83" s="83">
        <v>39530.965949999998</v>
      </c>
      <c r="H83" s="85">
        <v>2.9518</v>
      </c>
      <c r="I83" s="83">
        <v>1.1668860360000002</v>
      </c>
      <c r="J83" s="84">
        <v>-2.7907155990799241E-2</v>
      </c>
      <c r="K83" s="84">
        <f>I83/'סכום נכסי הקרן'!$C$42</f>
        <v>3.2959879396511679E-5</v>
      </c>
    </row>
    <row r="84" spans="2:11">
      <c r="B84" s="76" t="s">
        <v>2001</v>
      </c>
      <c r="C84" s="73" t="s">
        <v>2002</v>
      </c>
      <c r="D84" s="86" t="s">
        <v>1807</v>
      </c>
      <c r="E84" s="86" t="s">
        <v>127</v>
      </c>
      <c r="F84" s="98">
        <v>43921</v>
      </c>
      <c r="G84" s="83">
        <v>26353.977299999999</v>
      </c>
      <c r="H84" s="85">
        <v>0.17369999999999999</v>
      </c>
      <c r="I84" s="83">
        <v>4.5777425000000004E-2</v>
      </c>
      <c r="J84" s="84">
        <v>-1.0948093480588304E-3</v>
      </c>
      <c r="K84" s="84">
        <f>I84/'סכום נכסי הקרן'!$C$42</f>
        <v>1.2930297908568499E-6</v>
      </c>
    </row>
    <row r="85" spans="2:11">
      <c r="B85" s="76" t="s">
        <v>2003</v>
      </c>
      <c r="C85" s="73" t="s">
        <v>2004</v>
      </c>
      <c r="D85" s="86" t="s">
        <v>1807</v>
      </c>
      <c r="E85" s="86" t="s">
        <v>127</v>
      </c>
      <c r="F85" s="98">
        <v>43921</v>
      </c>
      <c r="G85" s="83">
        <v>43923.2955</v>
      </c>
      <c r="H85" s="85">
        <v>0.18279999999999999</v>
      </c>
      <c r="I85" s="83">
        <v>8.0310433000000001E-2</v>
      </c>
      <c r="J85" s="84">
        <v>-1.9206980907085177E-3</v>
      </c>
      <c r="K85" s="84">
        <f>I85/'סכום נכסי הקרן'!$C$42</f>
        <v>2.2684496208690865E-6</v>
      </c>
    </row>
    <row r="86" spans="2:11">
      <c r="B86" s="76" t="s">
        <v>2005</v>
      </c>
      <c r="C86" s="73" t="s">
        <v>2006</v>
      </c>
      <c r="D86" s="86" t="s">
        <v>1807</v>
      </c>
      <c r="E86" s="86" t="s">
        <v>127</v>
      </c>
      <c r="F86" s="98">
        <v>43921</v>
      </c>
      <c r="G86" s="83">
        <v>19765.482974999999</v>
      </c>
      <c r="H86" s="85">
        <v>0.18959999999999999</v>
      </c>
      <c r="I86" s="83">
        <v>3.7483590999999997E-2</v>
      </c>
      <c r="J86" s="84">
        <v>-8.9645465697587483E-4</v>
      </c>
      <c r="K86" s="84">
        <f>I86/'סכום נכסי הקרן'!$C$42</f>
        <v>1.0587620389590216E-6</v>
      </c>
    </row>
    <row r="87" spans="2:11">
      <c r="B87" s="76" t="s">
        <v>2007</v>
      </c>
      <c r="C87" s="73" t="s">
        <v>2008</v>
      </c>
      <c r="D87" s="86" t="s">
        <v>1807</v>
      </c>
      <c r="E87" s="86" t="s">
        <v>127</v>
      </c>
      <c r="F87" s="98">
        <v>43909</v>
      </c>
      <c r="G87" s="83">
        <v>21961.64775</v>
      </c>
      <c r="H87" s="85">
        <v>-2.3077999999999999</v>
      </c>
      <c r="I87" s="83">
        <v>-0.50683612700000003</v>
      </c>
      <c r="J87" s="84">
        <v>1.2121453528098895E-2</v>
      </c>
      <c r="K87" s="84">
        <f>I87/'סכום נכסי הקרן'!$C$42</f>
        <v>-1.4316100376845263E-5</v>
      </c>
    </row>
    <row r="88" spans="2:11">
      <c r="B88" s="76" t="s">
        <v>2009</v>
      </c>
      <c r="C88" s="73" t="s">
        <v>2010</v>
      </c>
      <c r="D88" s="86" t="s">
        <v>1807</v>
      </c>
      <c r="E88" s="86" t="s">
        <v>127</v>
      </c>
      <c r="F88" s="98">
        <v>43909</v>
      </c>
      <c r="G88" s="83">
        <v>35138.636400000003</v>
      </c>
      <c r="H88" s="85">
        <v>-3.4106000000000001</v>
      </c>
      <c r="I88" s="83">
        <v>-1.1984489949999999</v>
      </c>
      <c r="J88" s="84">
        <v>2.866201327177556E-2</v>
      </c>
      <c r="K88" s="84">
        <f>I88/'סכום נכסי הקרן'!$C$42</f>
        <v>-3.3851407180667145E-5</v>
      </c>
    </row>
    <row r="89" spans="2:11">
      <c r="B89" s="76" t="s">
        <v>2011</v>
      </c>
      <c r="C89" s="73" t="s">
        <v>2012</v>
      </c>
      <c r="D89" s="86" t="s">
        <v>1807</v>
      </c>
      <c r="E89" s="86" t="s">
        <v>127</v>
      </c>
      <c r="F89" s="98">
        <v>43906</v>
      </c>
      <c r="G89" s="83">
        <v>24157.812525000001</v>
      </c>
      <c r="H89" s="85">
        <v>-5.1536999999999997</v>
      </c>
      <c r="I89" s="83">
        <v>-1.2450267909999999</v>
      </c>
      <c r="J89" s="84">
        <v>2.9775964230633056E-2</v>
      </c>
      <c r="K89" s="84">
        <f>I89/'סכום נכסי הקרן'!$C$42</f>
        <v>-3.5167044262055037E-5</v>
      </c>
    </row>
    <row r="90" spans="2:11">
      <c r="B90" s="76" t="s">
        <v>2013</v>
      </c>
      <c r="C90" s="73" t="s">
        <v>2014</v>
      </c>
      <c r="D90" s="86" t="s">
        <v>1807</v>
      </c>
      <c r="E90" s="86" t="s">
        <v>127</v>
      </c>
      <c r="F90" s="98">
        <v>43920</v>
      </c>
      <c r="G90" s="83">
        <v>2650.645235</v>
      </c>
      <c r="H90" s="85">
        <v>-0.67290000000000005</v>
      </c>
      <c r="I90" s="83">
        <v>-1.7837248999999999E-2</v>
      </c>
      <c r="J90" s="84">
        <v>4.2659426450598789E-4</v>
      </c>
      <c r="K90" s="84">
        <f>I90/'סכום נכסי הקרן'!$C$42</f>
        <v>-5.0383118630922451E-7</v>
      </c>
    </row>
    <row r="91" spans="2:11">
      <c r="B91" s="76" t="s">
        <v>2013</v>
      </c>
      <c r="C91" s="73" t="s">
        <v>2015</v>
      </c>
      <c r="D91" s="86" t="s">
        <v>1807</v>
      </c>
      <c r="E91" s="86" t="s">
        <v>127</v>
      </c>
      <c r="F91" s="98">
        <v>43920</v>
      </c>
      <c r="G91" s="83">
        <v>17569.318200000002</v>
      </c>
      <c r="H91" s="85">
        <v>-0.70099999999999996</v>
      </c>
      <c r="I91" s="83">
        <v>-0.12315915999999999</v>
      </c>
      <c r="J91" s="84">
        <v>2.9454649244048383E-3</v>
      </c>
      <c r="K91" s="84">
        <f>I91/'סכום נכסי הקרן'!$C$42</f>
        <v>-3.4787553667971776E-6</v>
      </c>
    </row>
    <row r="92" spans="2:11">
      <c r="B92" s="76" t="s">
        <v>2013</v>
      </c>
      <c r="C92" s="73" t="s">
        <v>2016</v>
      </c>
      <c r="D92" s="86" t="s">
        <v>1807</v>
      </c>
      <c r="E92" s="86" t="s">
        <v>127</v>
      </c>
      <c r="F92" s="98">
        <v>43921</v>
      </c>
      <c r="G92" s="83">
        <v>26506.45235</v>
      </c>
      <c r="H92" s="85">
        <v>0.1358</v>
      </c>
      <c r="I92" s="83">
        <v>3.5997939E-2</v>
      </c>
      <c r="J92" s="84">
        <v>-8.6092391889783096E-4</v>
      </c>
      <c r="K92" s="84">
        <f>I92/'סכום נכסי הקרן'!$C$42</f>
        <v>1.0167982916568076E-6</v>
      </c>
    </row>
    <row r="93" spans="2:11">
      <c r="B93" s="72"/>
      <c r="C93" s="73"/>
      <c r="D93" s="73"/>
      <c r="E93" s="73"/>
      <c r="F93" s="73"/>
      <c r="G93" s="83"/>
      <c r="H93" s="85"/>
      <c r="I93" s="73"/>
      <c r="J93" s="84"/>
      <c r="K93" s="73"/>
    </row>
    <row r="94" spans="2:11">
      <c r="B94" s="89" t="s">
        <v>189</v>
      </c>
      <c r="C94" s="71"/>
      <c r="D94" s="71"/>
      <c r="E94" s="71"/>
      <c r="F94" s="71"/>
      <c r="G94" s="80"/>
      <c r="H94" s="82"/>
      <c r="I94" s="80">
        <v>1.3666435800000001</v>
      </c>
      <c r="J94" s="81">
        <v>-3.2684541929752189E-2</v>
      </c>
      <c r="K94" s="81">
        <f>I94/'סכום נכסי הקרן'!$C$42</f>
        <v>3.8602233795877698E-5</v>
      </c>
    </row>
    <row r="95" spans="2:11">
      <c r="B95" s="76" t="s">
        <v>2017</v>
      </c>
      <c r="C95" s="73" t="s">
        <v>2018</v>
      </c>
      <c r="D95" s="86" t="s">
        <v>1807</v>
      </c>
      <c r="E95" s="86" t="s">
        <v>129</v>
      </c>
      <c r="F95" s="98">
        <v>43703</v>
      </c>
      <c r="G95" s="83">
        <v>5453.0640339999991</v>
      </c>
      <c r="H95" s="85">
        <v>-3.3182</v>
      </c>
      <c r="I95" s="83">
        <v>-0.180944944</v>
      </c>
      <c r="J95" s="84">
        <v>4.3274652555311171E-3</v>
      </c>
      <c r="K95" s="84">
        <f>I95/'סכום נכסי הקרן'!$C$42</f>
        <v>-5.1109734349829502E-6</v>
      </c>
    </row>
    <row r="96" spans="2:11">
      <c r="B96" s="76" t="s">
        <v>2019</v>
      </c>
      <c r="C96" s="73" t="s">
        <v>2020</v>
      </c>
      <c r="D96" s="86" t="s">
        <v>1807</v>
      </c>
      <c r="E96" s="86" t="s">
        <v>129</v>
      </c>
      <c r="F96" s="98">
        <v>43678</v>
      </c>
      <c r="G96" s="83">
        <v>18744.202152999998</v>
      </c>
      <c r="H96" s="85">
        <v>2.8992</v>
      </c>
      <c r="I96" s="83">
        <v>0.54342990000000002</v>
      </c>
      <c r="J96" s="84">
        <v>-1.2996627366757203E-2</v>
      </c>
      <c r="K96" s="84">
        <f>I96/'סכום נכסי הקרן'!$C$42</f>
        <v>1.53497286040523E-5</v>
      </c>
    </row>
    <row r="97" spans="2:11">
      <c r="B97" s="76" t="s">
        <v>2021</v>
      </c>
      <c r="C97" s="73" t="s">
        <v>2022</v>
      </c>
      <c r="D97" s="86" t="s">
        <v>1807</v>
      </c>
      <c r="E97" s="86" t="s">
        <v>129</v>
      </c>
      <c r="F97" s="98">
        <v>43920</v>
      </c>
      <c r="G97" s="83">
        <v>27265.320170999999</v>
      </c>
      <c r="H97" s="85">
        <v>-1.2967</v>
      </c>
      <c r="I97" s="83">
        <v>-0.35355967900000002</v>
      </c>
      <c r="J97" s="84">
        <v>8.4557058782987315E-3</v>
      </c>
      <c r="K97" s="84">
        <f>I97/'סכום נכסי הקרן'!$C$42</f>
        <v>-9.9866516693061037E-6</v>
      </c>
    </row>
    <row r="98" spans="2:11">
      <c r="B98" s="76" t="s">
        <v>2023</v>
      </c>
      <c r="C98" s="73" t="s">
        <v>1980</v>
      </c>
      <c r="D98" s="86" t="s">
        <v>1807</v>
      </c>
      <c r="E98" s="86" t="s">
        <v>129</v>
      </c>
      <c r="F98" s="98">
        <v>43920</v>
      </c>
      <c r="G98" s="83">
        <v>727.07520499999998</v>
      </c>
      <c r="H98" s="85">
        <v>-1.3667</v>
      </c>
      <c r="I98" s="83">
        <v>-9.9369039999999999E-3</v>
      </c>
      <c r="J98" s="84">
        <v>2.3765022584741678E-4</v>
      </c>
      <c r="K98" s="84">
        <f>I98/'סכום נכסי הקרן'!$C$42</f>
        <v>-2.806779302436647E-7</v>
      </c>
    </row>
    <row r="99" spans="2:11">
      <c r="B99" s="76" t="s">
        <v>2024</v>
      </c>
      <c r="C99" s="73" t="s">
        <v>2025</v>
      </c>
      <c r="D99" s="86" t="s">
        <v>1807</v>
      </c>
      <c r="E99" s="86" t="s">
        <v>129</v>
      </c>
      <c r="F99" s="98">
        <v>43753</v>
      </c>
      <c r="G99" s="83">
        <v>15448.487829</v>
      </c>
      <c r="H99" s="85">
        <v>1.8218000000000001</v>
      </c>
      <c r="I99" s="83">
        <v>0.28143997700000001</v>
      </c>
      <c r="J99" s="84">
        <v>-6.7308966753167575E-3</v>
      </c>
      <c r="K99" s="84">
        <f>I99/'סכום נכסי הקרן'!$C$42</f>
        <v>7.9495575515456933E-6</v>
      </c>
    </row>
    <row r="100" spans="2:11">
      <c r="B100" s="76" t="s">
        <v>2026</v>
      </c>
      <c r="C100" s="73" t="s">
        <v>1932</v>
      </c>
      <c r="D100" s="86" t="s">
        <v>1807</v>
      </c>
      <c r="E100" s="86" t="s">
        <v>129</v>
      </c>
      <c r="F100" s="98">
        <v>43822</v>
      </c>
      <c r="G100" s="83">
        <v>12373.189284</v>
      </c>
      <c r="H100" s="85">
        <v>1.9359</v>
      </c>
      <c r="I100" s="83">
        <v>0.23952899799999999</v>
      </c>
      <c r="J100" s="84">
        <v>-5.7285569501029131E-3</v>
      </c>
      <c r="K100" s="84">
        <f>I100/'סכום נכסי הקרן'!$C$42</f>
        <v>6.7657394488241913E-6</v>
      </c>
    </row>
    <row r="101" spans="2:11">
      <c r="B101" s="76" t="s">
        <v>2027</v>
      </c>
      <c r="C101" s="73" t="s">
        <v>1904</v>
      </c>
      <c r="D101" s="86" t="s">
        <v>1807</v>
      </c>
      <c r="E101" s="86" t="s">
        <v>129</v>
      </c>
      <c r="F101" s="98">
        <v>43894</v>
      </c>
      <c r="G101" s="83">
        <v>748.04020400000013</v>
      </c>
      <c r="H101" s="85">
        <v>2.2446999999999999</v>
      </c>
      <c r="I101" s="83">
        <v>1.6791077000000001E-2</v>
      </c>
      <c r="J101" s="84">
        <v>-4.0157409604353286E-4</v>
      </c>
      <c r="K101" s="84">
        <f>I101/'סכום נכסי הקרן'!$C$42</f>
        <v>4.7428099727259151E-7</v>
      </c>
    </row>
    <row r="102" spans="2:11">
      <c r="B102" s="76" t="s">
        <v>2028</v>
      </c>
      <c r="C102" s="73" t="s">
        <v>2029</v>
      </c>
      <c r="D102" s="86" t="s">
        <v>1807</v>
      </c>
      <c r="E102" s="86" t="s">
        <v>130</v>
      </c>
      <c r="F102" s="98">
        <v>43908</v>
      </c>
      <c r="G102" s="83">
        <v>26119.823622</v>
      </c>
      <c r="H102" s="85">
        <v>-5.0171000000000001</v>
      </c>
      <c r="I102" s="83">
        <v>-1.310458165</v>
      </c>
      <c r="J102" s="84">
        <v>3.1340815899584151E-2</v>
      </c>
      <c r="K102" s="84">
        <f>I102/'סכום נכסי הקרן'!$C$42</f>
        <v>-3.7015219772990751E-5</v>
      </c>
    </row>
    <row r="103" spans="2:11">
      <c r="B103" s="76" t="s">
        <v>2030</v>
      </c>
      <c r="C103" s="73" t="s">
        <v>2031</v>
      </c>
      <c r="D103" s="86" t="s">
        <v>1807</v>
      </c>
      <c r="E103" s="86" t="s">
        <v>130</v>
      </c>
      <c r="F103" s="98">
        <v>43845</v>
      </c>
      <c r="G103" s="83">
        <v>10859.907585000001</v>
      </c>
      <c r="H103" s="85">
        <v>5.2285000000000004</v>
      </c>
      <c r="I103" s="83">
        <v>0.56781214099999999</v>
      </c>
      <c r="J103" s="84">
        <v>-1.3579751152628149E-2</v>
      </c>
      <c r="K103" s="84">
        <f>I103/'סכום נכסי הקרן'!$C$42</f>
        <v>1.6038429726512798E-5</v>
      </c>
    </row>
    <row r="104" spans="2:11">
      <c r="B104" s="76" t="s">
        <v>2032</v>
      </c>
      <c r="C104" s="73" t="s">
        <v>1900</v>
      </c>
      <c r="D104" s="86" t="s">
        <v>1807</v>
      </c>
      <c r="E104" s="86" t="s">
        <v>130</v>
      </c>
      <c r="F104" s="98">
        <v>43845</v>
      </c>
      <c r="G104" s="83">
        <v>14485.414864</v>
      </c>
      <c r="H104" s="85">
        <v>5.2645</v>
      </c>
      <c r="I104" s="83">
        <v>0.76259109200000008</v>
      </c>
      <c r="J104" s="84">
        <v>-1.8238069447287425E-2</v>
      </c>
      <c r="K104" s="84">
        <f>I104/'סכום נכסי הקרן'!$C$42</f>
        <v>2.1540158717928252E-5</v>
      </c>
    </row>
    <row r="105" spans="2:11">
      <c r="B105" s="76" t="s">
        <v>2033</v>
      </c>
      <c r="C105" s="73" t="s">
        <v>2034</v>
      </c>
      <c r="D105" s="86" t="s">
        <v>1807</v>
      </c>
      <c r="E105" s="86" t="s">
        <v>129</v>
      </c>
      <c r="F105" s="98">
        <v>43920</v>
      </c>
      <c r="G105" s="83">
        <v>8169.2524560000002</v>
      </c>
      <c r="H105" s="85">
        <v>-1.2197</v>
      </c>
      <c r="I105" s="83">
        <v>-9.964037399999999E-2</v>
      </c>
      <c r="J105" s="84">
        <v>2.3829914613868737E-3</v>
      </c>
      <c r="K105" s="84">
        <f>I105/'סכום נכסי הקרן'!$C$42</f>
        <v>-2.8144434064196115E-6</v>
      </c>
    </row>
    <row r="106" spans="2:11">
      <c r="B106" s="76" t="s">
        <v>2035</v>
      </c>
      <c r="C106" s="73" t="s">
        <v>2036</v>
      </c>
      <c r="D106" s="86" t="s">
        <v>1807</v>
      </c>
      <c r="E106" s="86" t="s">
        <v>129</v>
      </c>
      <c r="F106" s="98">
        <v>43899</v>
      </c>
      <c r="G106" s="83">
        <v>21624.491795000002</v>
      </c>
      <c r="H106" s="85">
        <v>-4.6597999999999997</v>
      </c>
      <c r="I106" s="83">
        <v>-1.007657917</v>
      </c>
      <c r="J106" s="84">
        <v>2.4099068638681376E-2</v>
      </c>
      <c r="K106" s="84">
        <f>I106/'סכום נכסי הקרן'!$C$42</f>
        <v>-2.8462319706138099E-5</v>
      </c>
    </row>
    <row r="107" spans="2:11">
      <c r="B107" s="76" t="s">
        <v>2037</v>
      </c>
      <c r="C107" s="73" t="s">
        <v>2038</v>
      </c>
      <c r="D107" s="86" t="s">
        <v>1807</v>
      </c>
      <c r="E107" s="86" t="s">
        <v>129</v>
      </c>
      <c r="F107" s="98">
        <v>43899</v>
      </c>
      <c r="G107" s="83">
        <v>8938.1232749999999</v>
      </c>
      <c r="H107" s="85">
        <v>-5.0559000000000003</v>
      </c>
      <c r="I107" s="83">
        <v>-0.45190565999999999</v>
      </c>
      <c r="J107" s="84">
        <v>1.0807740737026939E-2</v>
      </c>
      <c r="K107" s="84">
        <f>I107/'סכום נכסי הקרן'!$C$42</f>
        <v>-1.2764533632829428E-5</v>
      </c>
    </row>
    <row r="108" spans="2:11">
      <c r="B108" s="76" t="s">
        <v>2039</v>
      </c>
      <c r="C108" s="73" t="s">
        <v>2040</v>
      </c>
      <c r="D108" s="86" t="s">
        <v>1807</v>
      </c>
      <c r="E108" s="86" t="s">
        <v>130</v>
      </c>
      <c r="F108" s="98">
        <v>43766</v>
      </c>
      <c r="G108" s="83">
        <v>21113.279999999999</v>
      </c>
      <c r="H108" s="85">
        <v>-4.6512000000000002</v>
      </c>
      <c r="I108" s="83">
        <v>-0.98202999999999996</v>
      </c>
      <c r="J108" s="84">
        <v>2.3486153362147676E-2</v>
      </c>
      <c r="K108" s="84">
        <f>I108/'סכום נכסי הקרן'!$C$42</f>
        <v>-2.7738433201848994E-5</v>
      </c>
    </row>
    <row r="109" spans="2:11">
      <c r="B109" s="76" t="s">
        <v>2041</v>
      </c>
      <c r="C109" s="73" t="s">
        <v>2042</v>
      </c>
      <c r="D109" s="86" t="s">
        <v>1807</v>
      </c>
      <c r="E109" s="86" t="s">
        <v>130</v>
      </c>
      <c r="F109" s="98">
        <v>43761</v>
      </c>
      <c r="G109" s="83">
        <v>41346.839999999997</v>
      </c>
      <c r="H109" s="85">
        <v>-4.9424999999999999</v>
      </c>
      <c r="I109" s="83">
        <v>-2.0435499999999998</v>
      </c>
      <c r="J109" s="84">
        <v>4.8873383402968221E-2</v>
      </c>
      <c r="K109" s="84">
        <f>I109/'סכום נכסי הקרן'!$C$42</f>
        <v>-5.7722142062501656E-5</v>
      </c>
    </row>
    <row r="110" spans="2:11">
      <c r="B110" s="76" t="s">
        <v>2043</v>
      </c>
      <c r="C110" s="73" t="s">
        <v>2044</v>
      </c>
      <c r="D110" s="86" t="s">
        <v>1807</v>
      </c>
      <c r="E110" s="86" t="s">
        <v>130</v>
      </c>
      <c r="F110" s="98">
        <v>43815</v>
      </c>
      <c r="G110" s="83">
        <v>24632.16</v>
      </c>
      <c r="H110" s="85">
        <v>-8.6837999999999997</v>
      </c>
      <c r="I110" s="83">
        <v>-2.1389999999999998</v>
      </c>
      <c r="J110" s="84">
        <v>5.115615820457E-2</v>
      </c>
      <c r="K110" s="84">
        <f>I110/'סכום נכסי הקרן'!$C$42</f>
        <v>-6.0418224105938712E-5</v>
      </c>
    </row>
    <row r="111" spans="2:11">
      <c r="B111" s="76" t="s">
        <v>2045</v>
      </c>
      <c r="C111" s="73" t="s">
        <v>2046</v>
      </c>
      <c r="D111" s="86" t="s">
        <v>1807</v>
      </c>
      <c r="E111" s="86" t="s">
        <v>129</v>
      </c>
      <c r="F111" s="98">
        <v>43914</v>
      </c>
      <c r="G111" s="83">
        <v>44962.67</v>
      </c>
      <c r="H111" s="85">
        <v>-0.53</v>
      </c>
      <c r="I111" s="83">
        <v>-0.23830000000000001</v>
      </c>
      <c r="J111" s="84">
        <v>5.6991643291954336E-3</v>
      </c>
      <c r="K111" s="84">
        <f>I111/'סכום נכסי הקרן'!$C$42</f>
        <v>-6.7310251540183247E-6</v>
      </c>
    </row>
    <row r="112" spans="2:11">
      <c r="B112" s="76" t="s">
        <v>2047</v>
      </c>
      <c r="C112" s="73" t="s">
        <v>2048</v>
      </c>
      <c r="D112" s="86" t="s">
        <v>1807</v>
      </c>
      <c r="E112" s="86" t="s">
        <v>129</v>
      </c>
      <c r="F112" s="98">
        <v>43872</v>
      </c>
      <c r="G112" s="83">
        <v>58517.69</v>
      </c>
      <c r="H112" s="85">
        <v>-4.4999999999999997E-3</v>
      </c>
      <c r="I112" s="83">
        <v>-2.66E-3</v>
      </c>
      <c r="J112" s="84">
        <v>6.361635382148491E-5</v>
      </c>
      <c r="K112" s="84">
        <f>I112/'סכום נכסי הקרן'!$C$42</f>
        <v>-7.513439743889527E-8</v>
      </c>
    </row>
    <row r="113" spans="2:11">
      <c r="B113" s="76" t="s">
        <v>2049</v>
      </c>
      <c r="C113" s="73" t="s">
        <v>2050</v>
      </c>
      <c r="D113" s="86" t="s">
        <v>1807</v>
      </c>
      <c r="E113" s="86" t="s">
        <v>129</v>
      </c>
      <c r="F113" s="98">
        <v>43745</v>
      </c>
      <c r="G113" s="83">
        <v>9771.1763169999995</v>
      </c>
      <c r="H113" s="85">
        <v>1.5133000000000001</v>
      </c>
      <c r="I113" s="83">
        <v>0.147871742</v>
      </c>
      <c r="J113" s="84">
        <v>-3.5364891200268156E-3</v>
      </c>
      <c r="K113" s="84">
        <f>I113/'סכום נכסי הקרן'!$C$42</f>
        <v>4.176787305793151E-6</v>
      </c>
    </row>
    <row r="114" spans="2:11">
      <c r="B114" s="76" t="s">
        <v>2051</v>
      </c>
      <c r="C114" s="73" t="s">
        <v>1898</v>
      </c>
      <c r="D114" s="86" t="s">
        <v>1807</v>
      </c>
      <c r="E114" s="86" t="s">
        <v>129</v>
      </c>
      <c r="F114" s="98">
        <v>43745</v>
      </c>
      <c r="G114" s="83">
        <v>9771.1763169999995</v>
      </c>
      <c r="H114" s="85">
        <v>1.5133000000000001</v>
      </c>
      <c r="I114" s="83">
        <v>0.147871742</v>
      </c>
      <c r="J114" s="84">
        <v>-3.5364891200268156E-3</v>
      </c>
      <c r="K114" s="84">
        <f>I114/'סכום נכסי הקרן'!$C$42</f>
        <v>4.176787305793151E-6</v>
      </c>
    </row>
    <row r="115" spans="2:11">
      <c r="B115" s="76" t="s">
        <v>2052</v>
      </c>
      <c r="C115" s="73" t="s">
        <v>2053</v>
      </c>
      <c r="D115" s="86" t="s">
        <v>1807</v>
      </c>
      <c r="E115" s="86" t="s">
        <v>129</v>
      </c>
      <c r="F115" s="98">
        <v>43808</v>
      </c>
      <c r="G115" s="83">
        <v>99459.04</v>
      </c>
      <c r="H115" s="85">
        <v>1.9353</v>
      </c>
      <c r="I115" s="83">
        <v>1.9247999999999998</v>
      </c>
      <c r="J115" s="84">
        <v>-4.6033367607366218E-2</v>
      </c>
      <c r="K115" s="84">
        <f>I115/'סכום נכסי הקרן'!$C$42</f>
        <v>5.4367927891122407E-5</v>
      </c>
    </row>
    <row r="116" spans="2:11">
      <c r="B116" s="76" t="s">
        <v>2054</v>
      </c>
      <c r="C116" s="73" t="s">
        <v>2055</v>
      </c>
      <c r="D116" s="86" t="s">
        <v>1807</v>
      </c>
      <c r="E116" s="86" t="s">
        <v>129</v>
      </c>
      <c r="F116" s="98">
        <v>43850</v>
      </c>
      <c r="G116" s="83">
        <v>14747.685697000001</v>
      </c>
      <c r="H116" s="85">
        <v>1.8637999999999999</v>
      </c>
      <c r="I116" s="83">
        <v>0.27486152399999997</v>
      </c>
      <c r="J116" s="84">
        <v>-6.5735669032693841E-3</v>
      </c>
      <c r="K116" s="84">
        <f>I116/'סכום נכסי הקרן'!$C$42</f>
        <v>7.7637424755174625E-6</v>
      </c>
    </row>
    <row r="117" spans="2:11">
      <c r="B117" s="76" t="s">
        <v>2056</v>
      </c>
      <c r="C117" s="73" t="s">
        <v>2057</v>
      </c>
      <c r="D117" s="86" t="s">
        <v>1807</v>
      </c>
      <c r="E117" s="86" t="s">
        <v>129</v>
      </c>
      <c r="F117" s="98">
        <v>43850</v>
      </c>
      <c r="G117" s="83">
        <v>8359.2619830000003</v>
      </c>
      <c r="H117" s="85">
        <v>1.8898999999999999</v>
      </c>
      <c r="I117" s="83">
        <v>0.15798457799999999</v>
      </c>
      <c r="J117" s="84">
        <v>-3.7783469219496162E-3</v>
      </c>
      <c r="K117" s="84">
        <f>I117/'סכום נכסי הקרן'!$C$42</f>
        <v>4.4624346137850182E-6</v>
      </c>
    </row>
    <row r="118" spans="2:11">
      <c r="B118" s="76" t="s">
        <v>2058</v>
      </c>
      <c r="C118" s="73" t="s">
        <v>1932</v>
      </c>
      <c r="D118" s="86" t="s">
        <v>1807</v>
      </c>
      <c r="E118" s="86" t="s">
        <v>129</v>
      </c>
      <c r="F118" s="98">
        <v>43719</v>
      </c>
      <c r="G118" s="83">
        <v>12318.288223</v>
      </c>
      <c r="H118" s="85">
        <v>2.3460999999999999</v>
      </c>
      <c r="I118" s="83">
        <v>0.28899808700000001</v>
      </c>
      <c r="J118" s="84">
        <v>-6.91165584824221E-3</v>
      </c>
      <c r="K118" s="84">
        <f>I118/'סכום נכסי הקרן'!$C$42</f>
        <v>8.1630440329843743E-6</v>
      </c>
    </row>
    <row r="119" spans="2:11">
      <c r="B119" s="76" t="s">
        <v>2059</v>
      </c>
      <c r="C119" s="73" t="s">
        <v>2060</v>
      </c>
      <c r="D119" s="86" t="s">
        <v>1807</v>
      </c>
      <c r="E119" s="86" t="s">
        <v>129</v>
      </c>
      <c r="F119" s="98">
        <v>43719</v>
      </c>
      <c r="G119" s="83">
        <v>12319.056881000002</v>
      </c>
      <c r="H119" s="85">
        <v>2.3521999999999998</v>
      </c>
      <c r="I119" s="83">
        <v>0.289765569</v>
      </c>
      <c r="J119" s="84">
        <v>-6.9300108882661268E-3</v>
      </c>
      <c r="K119" s="84">
        <f>I119/'סכום נכסי הקרן'!$C$42</f>
        <v>8.1847223403585074E-6</v>
      </c>
    </row>
    <row r="120" spans="2:11">
      <c r="B120" s="76" t="s">
        <v>2061</v>
      </c>
      <c r="C120" s="73" t="s">
        <v>2062</v>
      </c>
      <c r="D120" s="86" t="s">
        <v>1807</v>
      </c>
      <c r="E120" s="86" t="s">
        <v>129</v>
      </c>
      <c r="F120" s="98">
        <v>43768</v>
      </c>
      <c r="G120" s="83">
        <v>5435.7493960000002</v>
      </c>
      <c r="H120" s="85">
        <v>2.6276999999999999</v>
      </c>
      <c r="I120" s="83">
        <v>0.14283773999999999</v>
      </c>
      <c r="J120" s="84">
        <v>-3.4160963183839346E-3</v>
      </c>
      <c r="K120" s="84">
        <f>I120/'סכום נכסי הקרן'!$C$42</f>
        <v>4.0345968144487174E-6</v>
      </c>
    </row>
    <row r="121" spans="2:11">
      <c r="B121" s="76" t="s">
        <v>2063</v>
      </c>
      <c r="C121" s="73" t="s">
        <v>2064</v>
      </c>
      <c r="D121" s="86" t="s">
        <v>1807</v>
      </c>
      <c r="E121" s="86" t="s">
        <v>129</v>
      </c>
      <c r="F121" s="98">
        <v>43894</v>
      </c>
      <c r="G121" s="83">
        <v>27189.617997000005</v>
      </c>
      <c r="H121" s="85">
        <v>2.2361</v>
      </c>
      <c r="I121" s="83">
        <v>0.60797725599999997</v>
      </c>
      <c r="J121" s="84">
        <v>-1.4540336929741167E-2</v>
      </c>
      <c r="K121" s="84">
        <f>I121/'סכום נכסי הקרן'!$C$42</f>
        <v>1.717293413011766E-5</v>
      </c>
    </row>
    <row r="122" spans="2:11">
      <c r="B122" s="76" t="s">
        <v>2027</v>
      </c>
      <c r="C122" s="73" t="s">
        <v>2065</v>
      </c>
      <c r="D122" s="86" t="s">
        <v>1807</v>
      </c>
      <c r="E122" s="86" t="s">
        <v>129</v>
      </c>
      <c r="F122" s="98">
        <v>43894</v>
      </c>
      <c r="G122" s="83">
        <v>9195.8514230000001</v>
      </c>
      <c r="H122" s="85">
        <v>2.2446999999999999</v>
      </c>
      <c r="I122" s="83">
        <v>0.20641704799999999</v>
      </c>
      <c r="J122" s="84">
        <v>-4.9366541204339974E-3</v>
      </c>
      <c r="K122" s="84">
        <f>I122/'סכום נכסי הקרן'!$C$42</f>
        <v>5.8304588430810232E-6</v>
      </c>
    </row>
    <row r="123" spans="2:11">
      <c r="B123" s="76" t="s">
        <v>2066</v>
      </c>
      <c r="C123" s="73" t="s">
        <v>2067</v>
      </c>
      <c r="D123" s="86" t="s">
        <v>1807</v>
      </c>
      <c r="E123" s="86" t="s">
        <v>129</v>
      </c>
      <c r="F123" s="98">
        <v>43894</v>
      </c>
      <c r="G123" s="83">
        <v>16565.363434999999</v>
      </c>
      <c r="H123" s="85">
        <v>2.2618999999999998</v>
      </c>
      <c r="I123" s="83">
        <v>0.37469107800000001</v>
      </c>
      <c r="J123" s="84">
        <v>-8.9610827788727809E-3</v>
      </c>
      <c r="K123" s="84">
        <f>I123/'סכום נכסי הקרן'!$C$42</f>
        <v>1.058352946287974E-5</v>
      </c>
    </row>
    <row r="124" spans="2:11">
      <c r="B124" s="76" t="s">
        <v>2068</v>
      </c>
      <c r="C124" s="73" t="s">
        <v>2069</v>
      </c>
      <c r="D124" s="86" t="s">
        <v>1807</v>
      </c>
      <c r="E124" s="86" t="s">
        <v>129</v>
      </c>
      <c r="F124" s="98">
        <v>43895</v>
      </c>
      <c r="G124" s="83">
        <v>19797.810519999999</v>
      </c>
      <c r="H124" s="85">
        <v>2.1875</v>
      </c>
      <c r="I124" s="83">
        <v>0.43308011800000001</v>
      </c>
      <c r="J124" s="84">
        <v>-1.0357510533736253E-2</v>
      </c>
      <c r="K124" s="84">
        <f>I124/'סכום נכסי הקרן'!$C$42</f>
        <v>1.2232787108532204E-5</v>
      </c>
    </row>
    <row r="125" spans="2:11">
      <c r="B125" s="76" t="s">
        <v>2070</v>
      </c>
      <c r="C125" s="73" t="s">
        <v>2071</v>
      </c>
      <c r="D125" s="86" t="s">
        <v>1807</v>
      </c>
      <c r="E125" s="86" t="s">
        <v>129</v>
      </c>
      <c r="F125" s="98">
        <v>43895</v>
      </c>
      <c r="G125" s="83">
        <v>19834.003315999998</v>
      </c>
      <c r="H125" s="85">
        <v>2.3561999999999999</v>
      </c>
      <c r="I125" s="83">
        <v>0.46732068299999996</v>
      </c>
      <c r="J125" s="84">
        <v>-1.1176405232265407E-2</v>
      </c>
      <c r="K125" s="84">
        <f>I125/'סכום נכסי הקרן'!$C$42</f>
        <v>1.319994658945037E-5</v>
      </c>
    </row>
    <row r="126" spans="2:11">
      <c r="B126" s="76" t="s">
        <v>2072</v>
      </c>
      <c r="C126" s="73" t="s">
        <v>2073</v>
      </c>
      <c r="D126" s="86" t="s">
        <v>1807</v>
      </c>
      <c r="E126" s="86" t="s">
        <v>129</v>
      </c>
      <c r="F126" s="98">
        <v>43895</v>
      </c>
      <c r="G126" s="83">
        <v>37335.859726000002</v>
      </c>
      <c r="H126" s="85">
        <v>2.3647</v>
      </c>
      <c r="I126" s="83">
        <v>0.88289010199999984</v>
      </c>
      <c r="J126" s="84">
        <v>-2.1115131245984544E-2</v>
      </c>
      <c r="K126" s="84">
        <f>I126/'סכום נכסי הקרן'!$C$42</f>
        <v>2.4938126247569464E-5</v>
      </c>
    </row>
    <row r="127" spans="2:11">
      <c r="B127" s="76" t="s">
        <v>2074</v>
      </c>
      <c r="C127" s="73" t="s">
        <v>2075</v>
      </c>
      <c r="D127" s="86" t="s">
        <v>1807</v>
      </c>
      <c r="E127" s="86" t="s">
        <v>129</v>
      </c>
      <c r="F127" s="98">
        <v>43650</v>
      </c>
      <c r="G127" s="83">
        <v>30799.46</v>
      </c>
      <c r="H127" s="85">
        <v>4.9969000000000001</v>
      </c>
      <c r="I127" s="83">
        <v>1.5390299999999999</v>
      </c>
      <c r="J127" s="84">
        <v>-3.6807322188676654E-2</v>
      </c>
      <c r="K127" s="84">
        <f>I127/'סכום נכסי הקרן'!$C$42</f>
        <v>4.3471463041497361E-5</v>
      </c>
    </row>
    <row r="128" spans="2:11">
      <c r="B128" s="76" t="s">
        <v>2076</v>
      </c>
      <c r="C128" s="73" t="s">
        <v>2077</v>
      </c>
      <c r="D128" s="86" t="s">
        <v>1807</v>
      </c>
      <c r="E128" s="86" t="s">
        <v>130</v>
      </c>
      <c r="F128" s="98">
        <v>43908</v>
      </c>
      <c r="G128" s="83">
        <v>21237.484377000001</v>
      </c>
      <c r="H128" s="85">
        <v>-4.9993999999999996</v>
      </c>
      <c r="I128" s="83">
        <v>-1.061743229</v>
      </c>
      <c r="J128" s="84">
        <v>2.5392568768281904E-2</v>
      </c>
      <c r="K128" s="84">
        <f>I128/'סכום נכסי הקרן'!$C$42</f>
        <v>-2.9990014190128567E-5</v>
      </c>
    </row>
    <row r="129" spans="2:11">
      <c r="B129" s="76" t="s">
        <v>2078</v>
      </c>
      <c r="C129" s="73" t="s">
        <v>2079</v>
      </c>
      <c r="D129" s="86" t="s">
        <v>1807</v>
      </c>
      <c r="E129" s="86" t="s">
        <v>130</v>
      </c>
      <c r="F129" s="98">
        <v>43720</v>
      </c>
      <c r="G129" s="83">
        <v>79844.81</v>
      </c>
      <c r="H129" s="85">
        <v>0.68330000000000002</v>
      </c>
      <c r="I129" s="83">
        <v>0.54559000000000002</v>
      </c>
      <c r="J129" s="84">
        <v>-1.3048288150926297E-2</v>
      </c>
      <c r="K129" s="84">
        <f>I129/'סכום נכסי הקרן'!$C$42</f>
        <v>1.5410742819055215E-5</v>
      </c>
    </row>
    <row r="130" spans="2:11">
      <c r="B130" s="76" t="s">
        <v>2080</v>
      </c>
      <c r="C130" s="73" t="s">
        <v>2081</v>
      </c>
      <c r="D130" s="86" t="s">
        <v>1807</v>
      </c>
      <c r="E130" s="86" t="s">
        <v>130</v>
      </c>
      <c r="F130" s="98">
        <v>43788</v>
      </c>
      <c r="G130" s="83">
        <v>8335.0400000000009</v>
      </c>
      <c r="H130" s="85">
        <v>4.8524000000000003</v>
      </c>
      <c r="I130" s="83">
        <v>0.40444999999999998</v>
      </c>
      <c r="J130" s="84">
        <v>-9.6727948507893107E-3</v>
      </c>
      <c r="K130" s="84">
        <f>I130/'סכום נכסי הקרן'!$C$42</f>
        <v>1.1424100392541801E-5</v>
      </c>
    </row>
    <row r="131" spans="2:11">
      <c r="B131" s="72"/>
      <c r="C131" s="73"/>
      <c r="D131" s="73"/>
      <c r="E131" s="73"/>
      <c r="F131" s="73"/>
      <c r="G131" s="83"/>
      <c r="H131" s="85"/>
      <c r="I131" s="73"/>
      <c r="J131" s="84"/>
      <c r="K131" s="73"/>
    </row>
    <row r="132" spans="2:11">
      <c r="B132" s="89" t="s">
        <v>188</v>
      </c>
      <c r="C132" s="71"/>
      <c r="D132" s="71"/>
      <c r="E132" s="71"/>
      <c r="F132" s="71"/>
      <c r="G132" s="80"/>
      <c r="H132" s="82"/>
      <c r="I132" s="80">
        <v>4.868711427</v>
      </c>
      <c r="J132" s="81">
        <v>-0.11643972511080401</v>
      </c>
      <c r="K132" s="81">
        <f>I132/'סכום נכסי הקרן'!$C$42</f>
        <v>1.3752169149304846E-4</v>
      </c>
    </row>
    <row r="133" spans="2:11">
      <c r="B133" s="76" t="s">
        <v>2082</v>
      </c>
      <c r="C133" s="73" t="s">
        <v>2083</v>
      </c>
      <c r="D133" s="86" t="s">
        <v>1807</v>
      </c>
      <c r="E133" s="86" t="s">
        <v>128</v>
      </c>
      <c r="F133" s="98">
        <v>43614</v>
      </c>
      <c r="G133" s="83">
        <v>655.97799999999984</v>
      </c>
      <c r="H133" s="85">
        <v>0.28270000000000001</v>
      </c>
      <c r="I133" s="83">
        <v>1.8546989999999998E-3</v>
      </c>
      <c r="J133" s="84">
        <v>-4.4356837524945196E-5</v>
      </c>
      <c r="K133" s="84">
        <f>I133/'סכום נכסי הקרן'!$C$42</f>
        <v>5.2387854058466766E-8</v>
      </c>
    </row>
    <row r="134" spans="2:11">
      <c r="B134" s="76" t="s">
        <v>2082</v>
      </c>
      <c r="C134" s="73" t="s">
        <v>1877</v>
      </c>
      <c r="D134" s="86" t="s">
        <v>1807</v>
      </c>
      <c r="E134" s="86" t="s">
        <v>128</v>
      </c>
      <c r="F134" s="98">
        <v>43626</v>
      </c>
      <c r="G134" s="83">
        <v>131195.6</v>
      </c>
      <c r="H134" s="85">
        <v>0.91120000000000001</v>
      </c>
      <c r="I134" s="83">
        <v>1.1955030200000001</v>
      </c>
      <c r="J134" s="84">
        <v>-2.8591557562020205E-2</v>
      </c>
      <c r="K134" s="84">
        <f>I134/'סכום נכסי הקרן'!$C$42</f>
        <v>3.376819512935322E-5</v>
      </c>
    </row>
    <row r="135" spans="2:11">
      <c r="B135" s="76" t="s">
        <v>2082</v>
      </c>
      <c r="C135" s="73" t="s">
        <v>1871</v>
      </c>
      <c r="D135" s="86" t="s">
        <v>1807</v>
      </c>
      <c r="E135" s="86" t="s">
        <v>128</v>
      </c>
      <c r="F135" s="98">
        <v>43887</v>
      </c>
      <c r="G135" s="83">
        <v>65597.8</v>
      </c>
      <c r="H135" s="85">
        <v>2.5811000000000002</v>
      </c>
      <c r="I135" s="83">
        <v>1.6931741709999999</v>
      </c>
      <c r="J135" s="84">
        <v>-4.0493822234486984E-2</v>
      </c>
      <c r="K135" s="84">
        <f>I135/'סכום נכסי הקרן'!$C$42</f>
        <v>4.7825421465107521E-5</v>
      </c>
    </row>
    <row r="136" spans="2:11">
      <c r="B136" s="76" t="s">
        <v>2082</v>
      </c>
      <c r="C136" s="73" t="s">
        <v>2084</v>
      </c>
      <c r="D136" s="86" t="s">
        <v>1807</v>
      </c>
      <c r="E136" s="86" t="s">
        <v>128</v>
      </c>
      <c r="F136" s="98">
        <v>43881</v>
      </c>
      <c r="G136" s="83">
        <v>131195.6</v>
      </c>
      <c r="H136" s="85">
        <v>1.5078</v>
      </c>
      <c r="I136" s="83">
        <v>1.9781795370000002</v>
      </c>
      <c r="J136" s="84">
        <v>-4.7309988476771876E-2</v>
      </c>
      <c r="K136" s="84">
        <f>I136/'סכום נכסי הקרן'!$C$42</f>
        <v>5.5875687044529263E-5</v>
      </c>
    </row>
    <row r="137" spans="2:11">
      <c r="B137" s="72"/>
      <c r="C137" s="73"/>
      <c r="D137" s="73"/>
      <c r="E137" s="73"/>
      <c r="F137" s="73"/>
      <c r="G137" s="83"/>
      <c r="H137" s="85"/>
      <c r="I137" s="73"/>
      <c r="J137" s="84"/>
      <c r="K137" s="73"/>
    </row>
    <row r="138" spans="2:11">
      <c r="B138" s="70" t="s">
        <v>194</v>
      </c>
      <c r="C138" s="71"/>
      <c r="D138" s="71"/>
      <c r="E138" s="71"/>
      <c r="F138" s="71"/>
      <c r="G138" s="80"/>
      <c r="H138" s="82"/>
      <c r="I138" s="80">
        <v>-7.1508452130000002</v>
      </c>
      <c r="J138" s="81">
        <v>0.17101905984694721</v>
      </c>
      <c r="K138" s="81">
        <f>I138/'סכום נכסי הקרן'!$C$42</f>
        <v>-2.019828745329187E-4</v>
      </c>
    </row>
    <row r="139" spans="2:11">
      <c r="B139" s="89" t="s">
        <v>187</v>
      </c>
      <c r="C139" s="71"/>
      <c r="D139" s="71"/>
      <c r="E139" s="71"/>
      <c r="F139" s="71"/>
      <c r="G139" s="80"/>
      <c r="H139" s="82"/>
      <c r="I139" s="80">
        <v>-7.1508452130000002</v>
      </c>
      <c r="J139" s="81">
        <v>0.17101905984694721</v>
      </c>
      <c r="K139" s="81">
        <f>I139/'סכום נכסי הקרן'!$C$42</f>
        <v>-2.019828745329187E-4</v>
      </c>
    </row>
    <row r="140" spans="2:11">
      <c r="B140" s="76" t="s">
        <v>2085</v>
      </c>
      <c r="C140" s="73" t="s">
        <v>2086</v>
      </c>
      <c r="D140" s="86" t="s">
        <v>1807</v>
      </c>
      <c r="E140" s="86" t="s">
        <v>127</v>
      </c>
      <c r="F140" s="98">
        <v>43866</v>
      </c>
      <c r="G140" s="83">
        <v>8784.6590950000009</v>
      </c>
      <c r="H140" s="85">
        <v>-22.492799999999999</v>
      </c>
      <c r="I140" s="83">
        <v>-1.9759145060000001</v>
      </c>
      <c r="J140" s="84">
        <v>4.7255818170940059E-2</v>
      </c>
      <c r="K140" s="84">
        <f>I140/'סכום נכסי הקרן'!$C$42</f>
        <v>-5.5811708947023467E-5</v>
      </c>
    </row>
    <row r="141" spans="2:11">
      <c r="B141" s="76" t="s">
        <v>2085</v>
      </c>
      <c r="C141" s="73" t="s">
        <v>2087</v>
      </c>
      <c r="D141" s="86" t="s">
        <v>1807</v>
      </c>
      <c r="E141" s="86" t="s">
        <v>127</v>
      </c>
      <c r="F141" s="98">
        <v>43879</v>
      </c>
      <c r="G141" s="83">
        <v>21961.647764000005</v>
      </c>
      <c r="H141" s="85">
        <v>-23.329699999999999</v>
      </c>
      <c r="I141" s="83">
        <v>-5.1235846860000001</v>
      </c>
      <c r="J141" s="84">
        <v>0.12253525421763821</v>
      </c>
      <c r="K141" s="84">
        <f>I141/'סכום נכסי הקרן'!$C$42</f>
        <v>-1.4472084515404566E-4</v>
      </c>
    </row>
    <row r="142" spans="2:11">
      <c r="B142" s="76" t="s">
        <v>2085</v>
      </c>
      <c r="C142" s="73" t="s">
        <v>2088</v>
      </c>
      <c r="D142" s="86" t="s">
        <v>1807</v>
      </c>
      <c r="E142" s="86" t="s">
        <v>127</v>
      </c>
      <c r="F142" s="98">
        <v>43916</v>
      </c>
      <c r="G142" s="83">
        <v>17506.894852000001</v>
      </c>
      <c r="H142" s="85">
        <v>-0.29330000000000001</v>
      </c>
      <c r="I142" s="83">
        <v>-5.1346020999999999E-2</v>
      </c>
      <c r="J142" s="84">
        <v>1.2279874583689451E-3</v>
      </c>
      <c r="K142" s="84">
        <f>I142/'סכום נכסי הקרן'!$C$42</f>
        <v>-1.4503204318495724E-6</v>
      </c>
    </row>
    <row r="143" spans="2:11">
      <c r="B143" s="125"/>
      <c r="C143" s="110"/>
      <c r="D143" s="110"/>
      <c r="E143" s="110"/>
      <c r="F143" s="110"/>
      <c r="G143" s="110"/>
      <c r="H143" s="110"/>
      <c r="I143" s="110"/>
      <c r="J143" s="110"/>
      <c r="K143" s="110"/>
    </row>
    <row r="144" spans="2:11">
      <c r="B144" s="125"/>
      <c r="C144" s="110"/>
      <c r="D144" s="110"/>
      <c r="E144" s="110"/>
      <c r="F144" s="110"/>
      <c r="G144" s="110"/>
      <c r="H144" s="110"/>
      <c r="I144" s="110"/>
      <c r="J144" s="110"/>
      <c r="K144" s="110"/>
    </row>
    <row r="145" spans="2:11">
      <c r="B145" s="125"/>
      <c r="C145" s="110"/>
      <c r="D145" s="110"/>
      <c r="E145" s="110"/>
      <c r="F145" s="110"/>
      <c r="G145" s="110"/>
      <c r="H145" s="110"/>
      <c r="I145" s="110"/>
      <c r="J145" s="110"/>
      <c r="K145" s="110"/>
    </row>
    <row r="146" spans="2:11">
      <c r="B146" s="126" t="s">
        <v>213</v>
      </c>
      <c r="C146" s="110"/>
      <c r="D146" s="110"/>
      <c r="E146" s="110"/>
      <c r="F146" s="110"/>
      <c r="G146" s="110"/>
      <c r="H146" s="110"/>
      <c r="I146" s="110"/>
      <c r="J146" s="110"/>
      <c r="K146" s="110"/>
    </row>
    <row r="147" spans="2:11">
      <c r="B147" s="126" t="s">
        <v>107</v>
      </c>
      <c r="C147" s="110"/>
      <c r="D147" s="110"/>
      <c r="E147" s="110"/>
      <c r="F147" s="110"/>
      <c r="G147" s="110"/>
      <c r="H147" s="110"/>
      <c r="I147" s="110"/>
      <c r="J147" s="110"/>
      <c r="K147" s="110"/>
    </row>
    <row r="148" spans="2:11">
      <c r="B148" s="126" t="s">
        <v>195</v>
      </c>
      <c r="C148" s="110"/>
      <c r="D148" s="110"/>
      <c r="E148" s="110"/>
      <c r="F148" s="110"/>
      <c r="G148" s="110"/>
      <c r="H148" s="110"/>
      <c r="I148" s="110"/>
      <c r="J148" s="110"/>
      <c r="K148" s="110"/>
    </row>
    <row r="149" spans="2:11">
      <c r="B149" s="126" t="s">
        <v>203</v>
      </c>
      <c r="C149" s="110"/>
      <c r="D149" s="110"/>
      <c r="E149" s="110"/>
      <c r="F149" s="110"/>
      <c r="G149" s="110"/>
      <c r="H149" s="110"/>
      <c r="I149" s="110"/>
      <c r="J149" s="110"/>
      <c r="K149" s="110"/>
    </row>
    <row r="150" spans="2:11">
      <c r="B150" s="125"/>
      <c r="C150" s="110"/>
      <c r="D150" s="110"/>
      <c r="E150" s="110"/>
      <c r="F150" s="110"/>
      <c r="G150" s="110"/>
      <c r="H150" s="110"/>
      <c r="I150" s="110"/>
      <c r="J150" s="110"/>
      <c r="K150" s="110"/>
    </row>
    <row r="151" spans="2:11">
      <c r="B151" s="125"/>
      <c r="C151" s="110"/>
      <c r="D151" s="110"/>
      <c r="E151" s="110"/>
      <c r="F151" s="110"/>
      <c r="G151" s="110"/>
      <c r="H151" s="110"/>
      <c r="I151" s="110"/>
      <c r="J151" s="110"/>
      <c r="K151" s="110"/>
    </row>
    <row r="152" spans="2:11">
      <c r="B152" s="125"/>
      <c r="C152" s="110"/>
      <c r="D152" s="110"/>
      <c r="E152" s="110"/>
      <c r="F152" s="110"/>
      <c r="G152" s="110"/>
      <c r="H152" s="110"/>
      <c r="I152" s="110"/>
      <c r="J152" s="110"/>
      <c r="K152" s="110"/>
    </row>
    <row r="153" spans="2:11">
      <c r="B153" s="125"/>
      <c r="C153" s="110"/>
      <c r="D153" s="110"/>
      <c r="E153" s="110"/>
      <c r="F153" s="110"/>
      <c r="G153" s="110"/>
      <c r="H153" s="110"/>
      <c r="I153" s="110"/>
      <c r="J153" s="110"/>
      <c r="K153" s="110"/>
    </row>
    <row r="154" spans="2:11">
      <c r="B154" s="125"/>
      <c r="C154" s="110"/>
      <c r="D154" s="110"/>
      <c r="E154" s="110"/>
      <c r="F154" s="110"/>
      <c r="G154" s="110"/>
      <c r="H154" s="110"/>
      <c r="I154" s="110"/>
      <c r="J154" s="110"/>
      <c r="K154" s="110"/>
    </row>
    <row r="155" spans="2:11">
      <c r="B155" s="125"/>
      <c r="C155" s="110"/>
      <c r="D155" s="110"/>
      <c r="E155" s="110"/>
      <c r="F155" s="110"/>
      <c r="G155" s="110"/>
      <c r="H155" s="110"/>
      <c r="I155" s="110"/>
      <c r="J155" s="110"/>
      <c r="K155" s="110"/>
    </row>
    <row r="156" spans="2:11">
      <c r="B156" s="125"/>
      <c r="C156" s="110"/>
      <c r="D156" s="110"/>
      <c r="E156" s="110"/>
      <c r="F156" s="110"/>
      <c r="G156" s="110"/>
      <c r="H156" s="110"/>
      <c r="I156" s="110"/>
      <c r="J156" s="110"/>
      <c r="K156" s="110"/>
    </row>
    <row r="157" spans="2:11">
      <c r="B157" s="125"/>
      <c r="C157" s="110"/>
      <c r="D157" s="110"/>
      <c r="E157" s="110"/>
      <c r="F157" s="110"/>
      <c r="G157" s="110"/>
      <c r="H157" s="110"/>
      <c r="I157" s="110"/>
      <c r="J157" s="110"/>
      <c r="K157" s="110"/>
    </row>
    <row r="158" spans="2:11">
      <c r="B158" s="125"/>
      <c r="C158" s="110"/>
      <c r="D158" s="110"/>
      <c r="E158" s="110"/>
      <c r="F158" s="110"/>
      <c r="G158" s="110"/>
      <c r="H158" s="110"/>
      <c r="I158" s="110"/>
      <c r="J158" s="110"/>
      <c r="K158" s="110"/>
    </row>
    <row r="159" spans="2:11">
      <c r="B159" s="125"/>
      <c r="C159" s="110"/>
      <c r="D159" s="110"/>
      <c r="E159" s="110"/>
      <c r="F159" s="110"/>
      <c r="G159" s="110"/>
      <c r="H159" s="110"/>
      <c r="I159" s="110"/>
      <c r="J159" s="110"/>
      <c r="K159" s="110"/>
    </row>
    <row r="160" spans="2:11">
      <c r="B160" s="125"/>
      <c r="C160" s="110"/>
      <c r="D160" s="110"/>
      <c r="E160" s="110"/>
      <c r="F160" s="110"/>
      <c r="G160" s="110"/>
      <c r="H160" s="110"/>
      <c r="I160" s="110"/>
      <c r="J160" s="110"/>
      <c r="K160" s="110"/>
    </row>
    <row r="161" spans="2:11">
      <c r="B161" s="125"/>
      <c r="C161" s="110"/>
      <c r="D161" s="110"/>
      <c r="E161" s="110"/>
      <c r="F161" s="110"/>
      <c r="G161" s="110"/>
      <c r="H161" s="110"/>
      <c r="I161" s="110"/>
      <c r="J161" s="110"/>
      <c r="K161" s="110"/>
    </row>
    <row r="162" spans="2:11">
      <c r="B162" s="125"/>
      <c r="C162" s="110"/>
      <c r="D162" s="110"/>
      <c r="E162" s="110"/>
      <c r="F162" s="110"/>
      <c r="G162" s="110"/>
      <c r="H162" s="110"/>
      <c r="I162" s="110"/>
      <c r="J162" s="110"/>
      <c r="K162" s="110"/>
    </row>
    <row r="163" spans="2:11">
      <c r="B163" s="125"/>
      <c r="C163" s="110"/>
      <c r="D163" s="110"/>
      <c r="E163" s="110"/>
      <c r="F163" s="110"/>
      <c r="G163" s="110"/>
      <c r="H163" s="110"/>
      <c r="I163" s="110"/>
      <c r="J163" s="110"/>
      <c r="K163" s="110"/>
    </row>
    <row r="164" spans="2:11">
      <c r="B164" s="125"/>
      <c r="C164" s="110"/>
      <c r="D164" s="110"/>
      <c r="E164" s="110"/>
      <c r="F164" s="110"/>
      <c r="G164" s="110"/>
      <c r="H164" s="110"/>
      <c r="I164" s="110"/>
      <c r="J164" s="110"/>
      <c r="K164" s="110"/>
    </row>
    <row r="165" spans="2:11">
      <c r="B165" s="125"/>
      <c r="C165" s="110"/>
      <c r="D165" s="110"/>
      <c r="E165" s="110"/>
      <c r="F165" s="110"/>
      <c r="G165" s="110"/>
      <c r="H165" s="110"/>
      <c r="I165" s="110"/>
      <c r="J165" s="110"/>
      <c r="K165" s="110"/>
    </row>
    <row r="166" spans="2:11">
      <c r="B166" s="125"/>
      <c r="C166" s="110"/>
      <c r="D166" s="110"/>
      <c r="E166" s="110"/>
      <c r="F166" s="110"/>
      <c r="G166" s="110"/>
      <c r="H166" s="110"/>
      <c r="I166" s="110"/>
      <c r="J166" s="110"/>
      <c r="K166" s="110"/>
    </row>
    <row r="167" spans="2:11">
      <c r="B167" s="125"/>
      <c r="C167" s="110"/>
      <c r="D167" s="110"/>
      <c r="E167" s="110"/>
      <c r="F167" s="110"/>
      <c r="G167" s="110"/>
      <c r="H167" s="110"/>
      <c r="I167" s="110"/>
      <c r="J167" s="110"/>
      <c r="K167" s="110"/>
    </row>
    <row r="168" spans="2:11">
      <c r="B168" s="125"/>
      <c r="C168" s="110"/>
      <c r="D168" s="110"/>
      <c r="E168" s="110"/>
      <c r="F168" s="110"/>
      <c r="G168" s="110"/>
      <c r="H168" s="110"/>
      <c r="I168" s="110"/>
      <c r="J168" s="110"/>
      <c r="K168" s="110"/>
    </row>
    <row r="169" spans="2:11">
      <c r="B169" s="125"/>
      <c r="C169" s="110"/>
      <c r="D169" s="110"/>
      <c r="E169" s="110"/>
      <c r="F169" s="110"/>
      <c r="G169" s="110"/>
      <c r="H169" s="110"/>
      <c r="I169" s="110"/>
      <c r="J169" s="110"/>
      <c r="K169" s="110"/>
    </row>
    <row r="170" spans="2:11">
      <c r="B170" s="125"/>
      <c r="C170" s="110"/>
      <c r="D170" s="110"/>
      <c r="E170" s="110"/>
      <c r="F170" s="110"/>
      <c r="G170" s="110"/>
      <c r="H170" s="110"/>
      <c r="I170" s="110"/>
      <c r="J170" s="110"/>
      <c r="K170" s="110"/>
    </row>
    <row r="171" spans="2:11">
      <c r="B171" s="125"/>
      <c r="C171" s="110"/>
      <c r="D171" s="110"/>
      <c r="E171" s="110"/>
      <c r="F171" s="110"/>
      <c r="G171" s="110"/>
      <c r="H171" s="110"/>
      <c r="I171" s="110"/>
      <c r="J171" s="110"/>
      <c r="K171" s="110"/>
    </row>
    <row r="172" spans="2:11">
      <c r="B172" s="125"/>
      <c r="C172" s="110"/>
      <c r="D172" s="110"/>
      <c r="E172" s="110"/>
      <c r="F172" s="110"/>
      <c r="G172" s="110"/>
      <c r="H172" s="110"/>
      <c r="I172" s="110"/>
      <c r="J172" s="110"/>
      <c r="K172" s="110"/>
    </row>
    <row r="173" spans="2:11">
      <c r="B173" s="125"/>
      <c r="C173" s="110"/>
      <c r="D173" s="110"/>
      <c r="E173" s="110"/>
      <c r="F173" s="110"/>
      <c r="G173" s="110"/>
      <c r="H173" s="110"/>
      <c r="I173" s="110"/>
      <c r="J173" s="110"/>
      <c r="K173" s="110"/>
    </row>
    <row r="174" spans="2:11">
      <c r="B174" s="125"/>
      <c r="C174" s="110"/>
      <c r="D174" s="110"/>
      <c r="E174" s="110"/>
      <c r="F174" s="110"/>
      <c r="G174" s="110"/>
      <c r="H174" s="110"/>
      <c r="I174" s="110"/>
      <c r="J174" s="110"/>
      <c r="K174" s="110"/>
    </row>
    <row r="175" spans="2:11">
      <c r="B175" s="125"/>
      <c r="C175" s="110"/>
      <c r="D175" s="110"/>
      <c r="E175" s="110"/>
      <c r="F175" s="110"/>
      <c r="G175" s="110"/>
      <c r="H175" s="110"/>
      <c r="I175" s="110"/>
      <c r="J175" s="110"/>
      <c r="K175" s="110"/>
    </row>
    <row r="176" spans="2:11">
      <c r="B176" s="125"/>
      <c r="C176" s="110"/>
      <c r="D176" s="110"/>
      <c r="E176" s="110"/>
      <c r="F176" s="110"/>
      <c r="G176" s="110"/>
      <c r="H176" s="110"/>
      <c r="I176" s="110"/>
      <c r="J176" s="110"/>
      <c r="K176" s="110"/>
    </row>
    <row r="177" spans="2:11">
      <c r="B177" s="125"/>
      <c r="C177" s="110"/>
      <c r="D177" s="110"/>
      <c r="E177" s="110"/>
      <c r="F177" s="110"/>
      <c r="G177" s="110"/>
      <c r="H177" s="110"/>
      <c r="I177" s="110"/>
      <c r="J177" s="110"/>
      <c r="K177" s="110"/>
    </row>
    <row r="178" spans="2:11">
      <c r="B178" s="125"/>
      <c r="C178" s="110"/>
      <c r="D178" s="110"/>
      <c r="E178" s="110"/>
      <c r="F178" s="110"/>
      <c r="G178" s="110"/>
      <c r="H178" s="110"/>
      <c r="I178" s="110"/>
      <c r="J178" s="110"/>
      <c r="K178" s="110"/>
    </row>
    <row r="179" spans="2:11">
      <c r="B179" s="125"/>
      <c r="C179" s="110"/>
      <c r="D179" s="110"/>
      <c r="E179" s="110"/>
      <c r="F179" s="110"/>
      <c r="G179" s="110"/>
      <c r="H179" s="110"/>
      <c r="I179" s="110"/>
      <c r="J179" s="110"/>
      <c r="K179" s="110"/>
    </row>
    <row r="180" spans="2:11">
      <c r="B180" s="125"/>
      <c r="C180" s="110"/>
      <c r="D180" s="110"/>
      <c r="E180" s="110"/>
      <c r="F180" s="110"/>
      <c r="G180" s="110"/>
      <c r="H180" s="110"/>
      <c r="I180" s="110"/>
      <c r="J180" s="110"/>
      <c r="K180" s="110"/>
    </row>
    <row r="181" spans="2:11">
      <c r="B181" s="125"/>
      <c r="C181" s="110"/>
      <c r="D181" s="110"/>
      <c r="E181" s="110"/>
      <c r="F181" s="110"/>
      <c r="G181" s="110"/>
      <c r="H181" s="110"/>
      <c r="I181" s="110"/>
      <c r="J181" s="110"/>
      <c r="K181" s="110"/>
    </row>
    <row r="182" spans="2:11">
      <c r="B182" s="125"/>
      <c r="C182" s="110"/>
      <c r="D182" s="110"/>
      <c r="E182" s="110"/>
      <c r="F182" s="110"/>
      <c r="G182" s="110"/>
      <c r="H182" s="110"/>
      <c r="I182" s="110"/>
      <c r="J182" s="110"/>
      <c r="K182" s="110"/>
    </row>
    <row r="183" spans="2:11">
      <c r="B183" s="125"/>
      <c r="C183" s="110"/>
      <c r="D183" s="110"/>
      <c r="E183" s="110"/>
      <c r="F183" s="110"/>
      <c r="G183" s="110"/>
      <c r="H183" s="110"/>
      <c r="I183" s="110"/>
      <c r="J183" s="110"/>
      <c r="K183" s="110"/>
    </row>
    <row r="184" spans="2:11">
      <c r="B184" s="125"/>
      <c r="C184" s="110"/>
      <c r="D184" s="110"/>
      <c r="E184" s="110"/>
      <c r="F184" s="110"/>
      <c r="G184" s="110"/>
      <c r="H184" s="110"/>
      <c r="I184" s="110"/>
      <c r="J184" s="110"/>
      <c r="K184" s="110"/>
    </row>
    <row r="185" spans="2:11">
      <c r="B185" s="125"/>
      <c r="C185" s="110"/>
      <c r="D185" s="110"/>
      <c r="E185" s="110"/>
      <c r="F185" s="110"/>
      <c r="G185" s="110"/>
      <c r="H185" s="110"/>
      <c r="I185" s="110"/>
      <c r="J185" s="110"/>
      <c r="K185" s="110"/>
    </row>
    <row r="186" spans="2:11">
      <c r="B186" s="125"/>
      <c r="C186" s="110"/>
      <c r="D186" s="110"/>
      <c r="E186" s="110"/>
      <c r="F186" s="110"/>
      <c r="G186" s="110"/>
      <c r="H186" s="110"/>
      <c r="I186" s="110"/>
      <c r="J186" s="110"/>
      <c r="K186" s="110"/>
    </row>
    <row r="187" spans="2:11">
      <c r="B187" s="125"/>
      <c r="C187" s="110"/>
      <c r="D187" s="110"/>
      <c r="E187" s="110"/>
      <c r="F187" s="110"/>
      <c r="G187" s="110"/>
      <c r="H187" s="110"/>
      <c r="I187" s="110"/>
      <c r="J187" s="110"/>
      <c r="K187" s="110"/>
    </row>
    <row r="188" spans="2:11">
      <c r="B188" s="125"/>
      <c r="C188" s="110"/>
      <c r="D188" s="110"/>
      <c r="E188" s="110"/>
      <c r="F188" s="110"/>
      <c r="G188" s="110"/>
      <c r="H188" s="110"/>
      <c r="I188" s="110"/>
      <c r="J188" s="110"/>
      <c r="K188" s="110"/>
    </row>
    <row r="189" spans="2:11">
      <c r="B189" s="125"/>
      <c r="C189" s="110"/>
      <c r="D189" s="110"/>
      <c r="E189" s="110"/>
      <c r="F189" s="110"/>
      <c r="G189" s="110"/>
      <c r="H189" s="110"/>
      <c r="I189" s="110"/>
      <c r="J189" s="110"/>
      <c r="K189" s="110"/>
    </row>
    <row r="190" spans="2:11">
      <c r="B190" s="125"/>
      <c r="C190" s="110"/>
      <c r="D190" s="110"/>
      <c r="E190" s="110"/>
      <c r="F190" s="110"/>
      <c r="G190" s="110"/>
      <c r="H190" s="110"/>
      <c r="I190" s="110"/>
      <c r="J190" s="110"/>
      <c r="K190" s="110"/>
    </row>
    <row r="191" spans="2:11">
      <c r="B191" s="125"/>
      <c r="C191" s="110"/>
      <c r="D191" s="110"/>
      <c r="E191" s="110"/>
      <c r="F191" s="110"/>
      <c r="G191" s="110"/>
      <c r="H191" s="110"/>
      <c r="I191" s="110"/>
      <c r="J191" s="110"/>
      <c r="K191" s="110"/>
    </row>
    <row r="192" spans="2:11">
      <c r="B192" s="125"/>
      <c r="C192" s="110"/>
      <c r="D192" s="110"/>
      <c r="E192" s="110"/>
      <c r="F192" s="110"/>
      <c r="G192" s="110"/>
      <c r="H192" s="110"/>
      <c r="I192" s="110"/>
      <c r="J192" s="110"/>
      <c r="K192" s="110"/>
    </row>
    <row r="193" spans="2:11">
      <c r="B193" s="125"/>
      <c r="C193" s="110"/>
      <c r="D193" s="110"/>
      <c r="E193" s="110"/>
      <c r="F193" s="110"/>
      <c r="G193" s="110"/>
      <c r="H193" s="110"/>
      <c r="I193" s="110"/>
      <c r="J193" s="110"/>
      <c r="K193" s="110"/>
    </row>
    <row r="194" spans="2:11">
      <c r="B194" s="125"/>
      <c r="C194" s="110"/>
      <c r="D194" s="110"/>
      <c r="E194" s="110"/>
      <c r="F194" s="110"/>
      <c r="G194" s="110"/>
      <c r="H194" s="110"/>
      <c r="I194" s="110"/>
      <c r="J194" s="110"/>
      <c r="K194" s="110"/>
    </row>
    <row r="195" spans="2:11">
      <c r="B195" s="125"/>
      <c r="C195" s="110"/>
      <c r="D195" s="110"/>
      <c r="E195" s="110"/>
      <c r="F195" s="110"/>
      <c r="G195" s="110"/>
      <c r="H195" s="110"/>
      <c r="I195" s="110"/>
      <c r="J195" s="110"/>
      <c r="K195" s="110"/>
    </row>
    <row r="196" spans="2:11">
      <c r="B196" s="125"/>
      <c r="C196" s="110"/>
      <c r="D196" s="110"/>
      <c r="E196" s="110"/>
      <c r="F196" s="110"/>
      <c r="G196" s="110"/>
      <c r="H196" s="110"/>
      <c r="I196" s="110"/>
      <c r="J196" s="110"/>
      <c r="K196" s="110"/>
    </row>
    <row r="197" spans="2:11">
      <c r="B197" s="125"/>
      <c r="C197" s="110"/>
      <c r="D197" s="110"/>
      <c r="E197" s="110"/>
      <c r="F197" s="110"/>
      <c r="G197" s="110"/>
      <c r="H197" s="110"/>
      <c r="I197" s="110"/>
      <c r="J197" s="110"/>
      <c r="K197" s="110"/>
    </row>
    <row r="198" spans="2:11">
      <c r="B198" s="125"/>
      <c r="C198" s="110"/>
      <c r="D198" s="110"/>
      <c r="E198" s="110"/>
      <c r="F198" s="110"/>
      <c r="G198" s="110"/>
      <c r="H198" s="110"/>
      <c r="I198" s="110"/>
      <c r="J198" s="110"/>
      <c r="K198" s="110"/>
    </row>
    <row r="199" spans="2:11">
      <c r="B199" s="125"/>
      <c r="C199" s="110"/>
      <c r="D199" s="110"/>
      <c r="E199" s="110"/>
      <c r="F199" s="110"/>
      <c r="G199" s="110"/>
      <c r="H199" s="110"/>
      <c r="I199" s="110"/>
      <c r="J199" s="110"/>
      <c r="K199" s="110"/>
    </row>
    <row r="200" spans="2:11">
      <c r="B200" s="125"/>
      <c r="C200" s="110"/>
      <c r="D200" s="110"/>
      <c r="E200" s="110"/>
      <c r="F200" s="110"/>
      <c r="G200" s="110"/>
      <c r="H200" s="110"/>
      <c r="I200" s="110"/>
      <c r="J200" s="110"/>
      <c r="K200" s="110"/>
    </row>
    <row r="201" spans="2:11">
      <c r="B201" s="125"/>
      <c r="C201" s="110"/>
      <c r="D201" s="110"/>
      <c r="E201" s="110"/>
      <c r="F201" s="110"/>
      <c r="G201" s="110"/>
      <c r="H201" s="110"/>
      <c r="I201" s="110"/>
      <c r="J201" s="110"/>
      <c r="K201" s="110"/>
    </row>
    <row r="202" spans="2:11">
      <c r="B202" s="125"/>
      <c r="C202" s="110"/>
      <c r="D202" s="110"/>
      <c r="E202" s="110"/>
      <c r="F202" s="110"/>
      <c r="G202" s="110"/>
      <c r="H202" s="110"/>
      <c r="I202" s="110"/>
      <c r="J202" s="110"/>
      <c r="K202" s="110"/>
    </row>
    <row r="203" spans="2:11">
      <c r="B203" s="125"/>
      <c r="C203" s="110"/>
      <c r="D203" s="110"/>
      <c r="E203" s="110"/>
      <c r="F203" s="110"/>
      <c r="G203" s="110"/>
      <c r="H203" s="110"/>
      <c r="I203" s="110"/>
      <c r="J203" s="110"/>
      <c r="K203" s="110"/>
    </row>
    <row r="204" spans="2:11">
      <c r="B204" s="125"/>
      <c r="C204" s="110"/>
      <c r="D204" s="110"/>
      <c r="E204" s="110"/>
      <c r="F204" s="110"/>
      <c r="G204" s="110"/>
      <c r="H204" s="110"/>
      <c r="I204" s="110"/>
      <c r="J204" s="110"/>
      <c r="K204" s="110"/>
    </row>
    <row r="205" spans="2:11">
      <c r="B205" s="125"/>
      <c r="C205" s="110"/>
      <c r="D205" s="110"/>
      <c r="E205" s="110"/>
      <c r="F205" s="110"/>
      <c r="G205" s="110"/>
      <c r="H205" s="110"/>
      <c r="I205" s="110"/>
      <c r="J205" s="110"/>
      <c r="K205" s="110"/>
    </row>
    <row r="206" spans="2:11">
      <c r="B206" s="125"/>
      <c r="C206" s="110"/>
      <c r="D206" s="110"/>
      <c r="E206" s="110"/>
      <c r="F206" s="110"/>
      <c r="G206" s="110"/>
      <c r="H206" s="110"/>
      <c r="I206" s="110"/>
      <c r="J206" s="110"/>
      <c r="K206" s="110"/>
    </row>
    <row r="207" spans="2:11">
      <c r="B207" s="125"/>
      <c r="C207" s="110"/>
      <c r="D207" s="110"/>
      <c r="E207" s="110"/>
      <c r="F207" s="110"/>
      <c r="G207" s="110"/>
      <c r="H207" s="110"/>
      <c r="I207" s="110"/>
      <c r="J207" s="110"/>
      <c r="K207" s="110"/>
    </row>
    <row r="208" spans="2:11">
      <c r="B208" s="125"/>
      <c r="C208" s="110"/>
      <c r="D208" s="110"/>
      <c r="E208" s="110"/>
      <c r="F208" s="110"/>
      <c r="G208" s="110"/>
      <c r="H208" s="110"/>
      <c r="I208" s="110"/>
      <c r="J208" s="110"/>
      <c r="K208" s="110"/>
    </row>
    <row r="209" spans="2:11">
      <c r="B209" s="125"/>
      <c r="C209" s="110"/>
      <c r="D209" s="110"/>
      <c r="E209" s="110"/>
      <c r="F209" s="110"/>
      <c r="G209" s="110"/>
      <c r="H209" s="110"/>
      <c r="I209" s="110"/>
      <c r="J209" s="110"/>
      <c r="K209" s="110"/>
    </row>
    <row r="210" spans="2:11">
      <c r="B210" s="125"/>
      <c r="C210" s="110"/>
      <c r="D210" s="110"/>
      <c r="E210" s="110"/>
      <c r="F210" s="110"/>
      <c r="G210" s="110"/>
      <c r="H210" s="110"/>
      <c r="I210" s="110"/>
      <c r="J210" s="110"/>
      <c r="K210" s="110"/>
    </row>
    <row r="211" spans="2:11">
      <c r="B211" s="125"/>
      <c r="C211" s="110"/>
      <c r="D211" s="110"/>
      <c r="E211" s="110"/>
      <c r="F211" s="110"/>
      <c r="G211" s="110"/>
      <c r="H211" s="110"/>
      <c r="I211" s="110"/>
      <c r="J211" s="110"/>
      <c r="K211" s="110"/>
    </row>
    <row r="212" spans="2:11">
      <c r="B212" s="125"/>
      <c r="C212" s="110"/>
      <c r="D212" s="110"/>
      <c r="E212" s="110"/>
      <c r="F212" s="110"/>
      <c r="G212" s="110"/>
      <c r="H212" s="110"/>
      <c r="I212" s="110"/>
      <c r="J212" s="110"/>
      <c r="K212" s="110"/>
    </row>
    <row r="213" spans="2:11">
      <c r="B213" s="125"/>
      <c r="C213" s="110"/>
      <c r="D213" s="110"/>
      <c r="E213" s="110"/>
      <c r="F213" s="110"/>
      <c r="G213" s="110"/>
      <c r="H213" s="110"/>
      <c r="I213" s="110"/>
      <c r="J213" s="110"/>
      <c r="K213" s="110"/>
    </row>
    <row r="214" spans="2:11">
      <c r="B214" s="125"/>
      <c r="C214" s="110"/>
      <c r="D214" s="110"/>
      <c r="E214" s="110"/>
      <c r="F214" s="110"/>
      <c r="G214" s="110"/>
      <c r="H214" s="110"/>
      <c r="I214" s="110"/>
      <c r="J214" s="110"/>
      <c r="K214" s="110"/>
    </row>
    <row r="215" spans="2:11">
      <c r="B215" s="125"/>
      <c r="C215" s="110"/>
      <c r="D215" s="110"/>
      <c r="E215" s="110"/>
      <c r="F215" s="110"/>
      <c r="G215" s="110"/>
      <c r="H215" s="110"/>
      <c r="I215" s="110"/>
      <c r="J215" s="110"/>
      <c r="K215" s="110"/>
    </row>
    <row r="216" spans="2:11">
      <c r="B216" s="125"/>
      <c r="C216" s="110"/>
      <c r="D216" s="110"/>
      <c r="E216" s="110"/>
      <c r="F216" s="110"/>
      <c r="G216" s="110"/>
      <c r="H216" s="110"/>
      <c r="I216" s="110"/>
      <c r="J216" s="110"/>
      <c r="K216" s="110"/>
    </row>
    <row r="217" spans="2:11">
      <c r="B217" s="125"/>
      <c r="C217" s="110"/>
      <c r="D217" s="110"/>
      <c r="E217" s="110"/>
      <c r="F217" s="110"/>
      <c r="G217" s="110"/>
      <c r="H217" s="110"/>
      <c r="I217" s="110"/>
      <c r="J217" s="110"/>
      <c r="K217" s="110"/>
    </row>
    <row r="218" spans="2:11">
      <c r="B218" s="125"/>
      <c r="C218" s="110"/>
      <c r="D218" s="110"/>
      <c r="E218" s="110"/>
      <c r="F218" s="110"/>
      <c r="G218" s="110"/>
      <c r="H218" s="110"/>
      <c r="I218" s="110"/>
      <c r="J218" s="110"/>
      <c r="K218" s="110"/>
    </row>
    <row r="219" spans="2:11">
      <c r="B219" s="125"/>
      <c r="C219" s="110"/>
      <c r="D219" s="110"/>
      <c r="E219" s="110"/>
      <c r="F219" s="110"/>
      <c r="G219" s="110"/>
      <c r="H219" s="110"/>
      <c r="I219" s="110"/>
      <c r="J219" s="110"/>
      <c r="K219" s="110"/>
    </row>
    <row r="220" spans="2:11">
      <c r="B220" s="125"/>
      <c r="C220" s="110"/>
      <c r="D220" s="110"/>
      <c r="E220" s="110"/>
      <c r="F220" s="110"/>
      <c r="G220" s="110"/>
      <c r="H220" s="110"/>
      <c r="I220" s="110"/>
      <c r="J220" s="110"/>
      <c r="K220" s="110"/>
    </row>
    <row r="221" spans="2:11">
      <c r="B221" s="125"/>
      <c r="C221" s="110"/>
      <c r="D221" s="110"/>
      <c r="E221" s="110"/>
      <c r="F221" s="110"/>
      <c r="G221" s="110"/>
      <c r="H221" s="110"/>
      <c r="I221" s="110"/>
      <c r="J221" s="110"/>
      <c r="K221" s="110"/>
    </row>
    <row r="222" spans="2:11">
      <c r="B222" s="125"/>
      <c r="C222" s="110"/>
      <c r="D222" s="110"/>
      <c r="E222" s="110"/>
      <c r="F222" s="110"/>
      <c r="G222" s="110"/>
      <c r="H222" s="110"/>
      <c r="I222" s="110"/>
      <c r="J222" s="110"/>
      <c r="K222" s="110"/>
    </row>
    <row r="223" spans="2:11">
      <c r="B223" s="125"/>
      <c r="C223" s="110"/>
      <c r="D223" s="110"/>
      <c r="E223" s="110"/>
      <c r="F223" s="110"/>
      <c r="G223" s="110"/>
      <c r="H223" s="110"/>
      <c r="I223" s="110"/>
      <c r="J223" s="110"/>
      <c r="K223" s="110"/>
    </row>
    <row r="224" spans="2:11">
      <c r="B224" s="125"/>
      <c r="C224" s="110"/>
      <c r="D224" s="110"/>
      <c r="E224" s="110"/>
      <c r="F224" s="110"/>
      <c r="G224" s="110"/>
      <c r="H224" s="110"/>
      <c r="I224" s="110"/>
      <c r="J224" s="110"/>
      <c r="K224" s="110"/>
    </row>
    <row r="225" spans="2:11">
      <c r="B225" s="125"/>
      <c r="C225" s="110"/>
      <c r="D225" s="110"/>
      <c r="E225" s="110"/>
      <c r="F225" s="110"/>
      <c r="G225" s="110"/>
      <c r="H225" s="110"/>
      <c r="I225" s="110"/>
      <c r="J225" s="110"/>
      <c r="K225" s="110"/>
    </row>
    <row r="226" spans="2:11">
      <c r="B226" s="125"/>
      <c r="C226" s="110"/>
      <c r="D226" s="110"/>
      <c r="E226" s="110"/>
      <c r="F226" s="110"/>
      <c r="G226" s="110"/>
      <c r="H226" s="110"/>
      <c r="I226" s="110"/>
      <c r="J226" s="110"/>
      <c r="K226" s="110"/>
    </row>
    <row r="227" spans="2:11">
      <c r="B227" s="125"/>
      <c r="C227" s="110"/>
      <c r="D227" s="110"/>
      <c r="E227" s="110"/>
      <c r="F227" s="110"/>
      <c r="G227" s="110"/>
      <c r="H227" s="110"/>
      <c r="I227" s="110"/>
      <c r="J227" s="110"/>
      <c r="K227" s="110"/>
    </row>
    <row r="228" spans="2:11">
      <c r="B228" s="125"/>
      <c r="C228" s="110"/>
      <c r="D228" s="110"/>
      <c r="E228" s="110"/>
      <c r="F228" s="110"/>
      <c r="G228" s="110"/>
      <c r="H228" s="110"/>
      <c r="I228" s="110"/>
      <c r="J228" s="110"/>
      <c r="K228" s="110"/>
    </row>
    <row r="229" spans="2:11">
      <c r="B229" s="125"/>
      <c r="C229" s="110"/>
      <c r="D229" s="110"/>
      <c r="E229" s="110"/>
      <c r="F229" s="110"/>
      <c r="G229" s="110"/>
      <c r="H229" s="110"/>
      <c r="I229" s="110"/>
      <c r="J229" s="110"/>
      <c r="K229" s="110"/>
    </row>
    <row r="230" spans="2:11">
      <c r="B230" s="125"/>
      <c r="C230" s="110"/>
      <c r="D230" s="110"/>
      <c r="E230" s="110"/>
      <c r="F230" s="110"/>
      <c r="G230" s="110"/>
      <c r="H230" s="110"/>
      <c r="I230" s="110"/>
      <c r="J230" s="110"/>
      <c r="K230" s="110"/>
    </row>
    <row r="231" spans="2:11">
      <c r="B231" s="125"/>
      <c r="C231" s="110"/>
      <c r="D231" s="110"/>
      <c r="E231" s="110"/>
      <c r="F231" s="110"/>
      <c r="G231" s="110"/>
      <c r="H231" s="110"/>
      <c r="I231" s="110"/>
      <c r="J231" s="110"/>
      <c r="K231" s="110"/>
    </row>
    <row r="232" spans="2:11">
      <c r="B232" s="125"/>
      <c r="C232" s="110"/>
      <c r="D232" s="110"/>
      <c r="E232" s="110"/>
      <c r="F232" s="110"/>
      <c r="G232" s="110"/>
      <c r="H232" s="110"/>
      <c r="I232" s="110"/>
      <c r="J232" s="110"/>
      <c r="K232" s="110"/>
    </row>
    <row r="233" spans="2:11">
      <c r="B233" s="125"/>
      <c r="C233" s="110"/>
      <c r="D233" s="110"/>
      <c r="E233" s="110"/>
      <c r="F233" s="110"/>
      <c r="G233" s="110"/>
      <c r="H233" s="110"/>
      <c r="I233" s="110"/>
      <c r="J233" s="110"/>
      <c r="K233" s="110"/>
    </row>
    <row r="234" spans="2:11">
      <c r="B234" s="125"/>
      <c r="C234" s="110"/>
      <c r="D234" s="110"/>
      <c r="E234" s="110"/>
      <c r="F234" s="110"/>
      <c r="G234" s="110"/>
      <c r="H234" s="110"/>
      <c r="I234" s="110"/>
      <c r="J234" s="110"/>
      <c r="K234" s="110"/>
    </row>
    <row r="235" spans="2:11">
      <c r="B235" s="125"/>
      <c r="C235" s="110"/>
      <c r="D235" s="110"/>
      <c r="E235" s="110"/>
      <c r="F235" s="110"/>
      <c r="G235" s="110"/>
      <c r="H235" s="110"/>
      <c r="I235" s="110"/>
      <c r="J235" s="110"/>
      <c r="K235" s="110"/>
    </row>
    <row r="236" spans="2:11">
      <c r="B236" s="125"/>
      <c r="C236" s="110"/>
      <c r="D236" s="110"/>
      <c r="E236" s="110"/>
      <c r="F236" s="110"/>
      <c r="G236" s="110"/>
      <c r="H236" s="110"/>
      <c r="I236" s="110"/>
      <c r="J236" s="110"/>
      <c r="K236" s="110"/>
    </row>
    <row r="237" spans="2:11">
      <c r="B237" s="125"/>
      <c r="C237" s="110"/>
      <c r="D237" s="110"/>
      <c r="E237" s="110"/>
      <c r="F237" s="110"/>
      <c r="G237" s="110"/>
      <c r="H237" s="110"/>
      <c r="I237" s="110"/>
      <c r="J237" s="110"/>
      <c r="K237" s="110"/>
    </row>
    <row r="238" spans="2:11">
      <c r="B238" s="125"/>
      <c r="C238" s="110"/>
      <c r="D238" s="110"/>
      <c r="E238" s="110"/>
      <c r="F238" s="110"/>
      <c r="G238" s="110"/>
      <c r="H238" s="110"/>
      <c r="I238" s="110"/>
      <c r="J238" s="110"/>
      <c r="K238" s="110"/>
    </row>
    <row r="239" spans="2:11">
      <c r="B239" s="125"/>
      <c r="C239" s="110"/>
      <c r="D239" s="110"/>
      <c r="E239" s="110"/>
      <c r="F239" s="110"/>
      <c r="G239" s="110"/>
      <c r="H239" s="110"/>
      <c r="I239" s="110"/>
      <c r="J239" s="110"/>
      <c r="K239" s="110"/>
    </row>
    <row r="240" spans="2:11">
      <c r="B240" s="125"/>
      <c r="C240" s="110"/>
      <c r="D240" s="110"/>
      <c r="E240" s="110"/>
      <c r="F240" s="110"/>
      <c r="G240" s="110"/>
      <c r="H240" s="110"/>
      <c r="I240" s="110"/>
      <c r="J240" s="110"/>
      <c r="K240" s="110"/>
    </row>
    <row r="241" spans="2:11">
      <c r="B241" s="125"/>
      <c r="C241" s="110"/>
      <c r="D241" s="110"/>
      <c r="E241" s="110"/>
      <c r="F241" s="110"/>
      <c r="G241" s="110"/>
      <c r="H241" s="110"/>
      <c r="I241" s="110"/>
      <c r="J241" s="110"/>
      <c r="K241" s="110"/>
    </row>
    <row r="242" spans="2:11">
      <c r="B242" s="125"/>
      <c r="C242" s="110"/>
      <c r="D242" s="110"/>
      <c r="E242" s="110"/>
      <c r="F242" s="110"/>
      <c r="G242" s="110"/>
      <c r="H242" s="110"/>
      <c r="I242" s="110"/>
      <c r="J242" s="110"/>
      <c r="K242" s="110"/>
    </row>
    <row r="243" spans="2:11">
      <c r="B243" s="125"/>
      <c r="C243" s="110"/>
      <c r="D243" s="110"/>
      <c r="E243" s="110"/>
      <c r="F243" s="110"/>
      <c r="G243" s="110"/>
      <c r="H243" s="110"/>
      <c r="I243" s="110"/>
      <c r="J243" s="110"/>
      <c r="K243" s="110"/>
    </row>
    <row r="244" spans="2:11">
      <c r="B244" s="125"/>
      <c r="C244" s="110"/>
      <c r="D244" s="110"/>
      <c r="E244" s="110"/>
      <c r="F244" s="110"/>
      <c r="G244" s="110"/>
      <c r="H244" s="110"/>
      <c r="I244" s="110"/>
      <c r="J244" s="110"/>
      <c r="K244" s="110"/>
    </row>
    <row r="245" spans="2:11">
      <c r="B245" s="125"/>
      <c r="C245" s="110"/>
      <c r="D245" s="110"/>
      <c r="E245" s="110"/>
      <c r="F245" s="110"/>
      <c r="G245" s="110"/>
      <c r="H245" s="110"/>
      <c r="I245" s="110"/>
      <c r="J245" s="110"/>
      <c r="K245" s="110"/>
    </row>
    <row r="246" spans="2:11">
      <c r="B246" s="125"/>
      <c r="C246" s="110"/>
      <c r="D246" s="110"/>
      <c r="E246" s="110"/>
      <c r="F246" s="110"/>
      <c r="G246" s="110"/>
      <c r="H246" s="110"/>
      <c r="I246" s="110"/>
      <c r="J246" s="110"/>
      <c r="K246" s="110"/>
    </row>
    <row r="247" spans="2:11">
      <c r="B247" s="125"/>
      <c r="C247" s="110"/>
      <c r="D247" s="110"/>
      <c r="E247" s="110"/>
      <c r="F247" s="110"/>
      <c r="G247" s="110"/>
      <c r="H247" s="110"/>
      <c r="I247" s="110"/>
      <c r="J247" s="110"/>
      <c r="K247" s="110"/>
    </row>
    <row r="248" spans="2:11">
      <c r="B248" s="125"/>
      <c r="C248" s="110"/>
      <c r="D248" s="110"/>
      <c r="E248" s="110"/>
      <c r="F248" s="110"/>
      <c r="G248" s="110"/>
      <c r="H248" s="110"/>
      <c r="I248" s="110"/>
      <c r="J248" s="110"/>
      <c r="K248" s="110"/>
    </row>
    <row r="249" spans="2:11">
      <c r="B249" s="125"/>
      <c r="C249" s="110"/>
      <c r="D249" s="110"/>
      <c r="E249" s="110"/>
      <c r="F249" s="110"/>
      <c r="G249" s="110"/>
      <c r="H249" s="110"/>
      <c r="I249" s="110"/>
      <c r="J249" s="110"/>
      <c r="K249" s="110"/>
    </row>
    <row r="250" spans="2:11">
      <c r="B250" s="125"/>
      <c r="C250" s="110"/>
      <c r="D250" s="110"/>
      <c r="E250" s="110"/>
      <c r="F250" s="110"/>
      <c r="G250" s="110"/>
      <c r="H250" s="110"/>
      <c r="I250" s="110"/>
      <c r="J250" s="110"/>
      <c r="K250" s="110"/>
    </row>
    <row r="251" spans="2:11">
      <c r="B251" s="125"/>
      <c r="C251" s="110"/>
      <c r="D251" s="110"/>
      <c r="E251" s="110"/>
      <c r="F251" s="110"/>
      <c r="G251" s="110"/>
      <c r="H251" s="110"/>
      <c r="I251" s="110"/>
      <c r="J251" s="110"/>
      <c r="K251" s="110"/>
    </row>
    <row r="252" spans="2:11">
      <c r="B252" s="125"/>
      <c r="C252" s="110"/>
      <c r="D252" s="110"/>
      <c r="E252" s="110"/>
      <c r="F252" s="110"/>
      <c r="G252" s="110"/>
      <c r="H252" s="110"/>
      <c r="I252" s="110"/>
      <c r="J252" s="110"/>
      <c r="K252" s="110"/>
    </row>
    <row r="253" spans="2:11">
      <c r="B253" s="125"/>
      <c r="C253" s="110"/>
      <c r="D253" s="110"/>
      <c r="E253" s="110"/>
      <c r="F253" s="110"/>
      <c r="G253" s="110"/>
      <c r="H253" s="110"/>
      <c r="I253" s="110"/>
      <c r="J253" s="110"/>
      <c r="K253" s="110"/>
    </row>
    <row r="254" spans="2:11">
      <c r="B254" s="125"/>
      <c r="C254" s="110"/>
      <c r="D254" s="110"/>
      <c r="E254" s="110"/>
      <c r="F254" s="110"/>
      <c r="G254" s="110"/>
      <c r="H254" s="110"/>
      <c r="I254" s="110"/>
      <c r="J254" s="110"/>
      <c r="K254" s="110"/>
    </row>
    <row r="255" spans="2:11">
      <c r="B255" s="125"/>
      <c r="C255" s="110"/>
      <c r="D255" s="110"/>
      <c r="E255" s="110"/>
      <c r="F255" s="110"/>
      <c r="G255" s="110"/>
      <c r="H255" s="110"/>
      <c r="I255" s="110"/>
      <c r="J255" s="110"/>
      <c r="K255" s="110"/>
    </row>
    <row r="256" spans="2:11">
      <c r="B256" s="125"/>
      <c r="C256" s="110"/>
      <c r="D256" s="110"/>
      <c r="E256" s="110"/>
      <c r="F256" s="110"/>
      <c r="G256" s="110"/>
      <c r="H256" s="110"/>
      <c r="I256" s="110"/>
      <c r="J256" s="110"/>
      <c r="K256" s="110"/>
    </row>
    <row r="257" spans="2:11">
      <c r="B257" s="125"/>
      <c r="C257" s="110"/>
      <c r="D257" s="110"/>
      <c r="E257" s="110"/>
      <c r="F257" s="110"/>
      <c r="G257" s="110"/>
      <c r="H257" s="110"/>
      <c r="I257" s="110"/>
      <c r="J257" s="110"/>
      <c r="K257" s="110"/>
    </row>
    <row r="258" spans="2:11">
      <c r="B258" s="125"/>
      <c r="C258" s="110"/>
      <c r="D258" s="110"/>
      <c r="E258" s="110"/>
      <c r="F258" s="110"/>
      <c r="G258" s="110"/>
      <c r="H258" s="110"/>
      <c r="I258" s="110"/>
      <c r="J258" s="110"/>
      <c r="K258" s="110"/>
    </row>
    <row r="259" spans="2:11">
      <c r="B259" s="125"/>
      <c r="C259" s="110"/>
      <c r="D259" s="110"/>
      <c r="E259" s="110"/>
      <c r="F259" s="110"/>
      <c r="G259" s="110"/>
      <c r="H259" s="110"/>
      <c r="I259" s="110"/>
      <c r="J259" s="110"/>
      <c r="K259" s="110"/>
    </row>
    <row r="260" spans="2:11">
      <c r="B260" s="125"/>
      <c r="C260" s="110"/>
      <c r="D260" s="110"/>
      <c r="E260" s="110"/>
      <c r="F260" s="110"/>
      <c r="G260" s="110"/>
      <c r="H260" s="110"/>
      <c r="I260" s="110"/>
      <c r="J260" s="110"/>
      <c r="K260" s="110"/>
    </row>
    <row r="261" spans="2:11">
      <c r="B261" s="125"/>
      <c r="C261" s="110"/>
      <c r="D261" s="110"/>
      <c r="E261" s="110"/>
      <c r="F261" s="110"/>
      <c r="G261" s="110"/>
      <c r="H261" s="110"/>
      <c r="I261" s="110"/>
      <c r="J261" s="110"/>
      <c r="K261" s="110"/>
    </row>
    <row r="262" spans="2:11">
      <c r="B262" s="125"/>
      <c r="C262" s="110"/>
      <c r="D262" s="110"/>
      <c r="E262" s="110"/>
      <c r="F262" s="110"/>
      <c r="G262" s="110"/>
      <c r="H262" s="110"/>
      <c r="I262" s="110"/>
      <c r="J262" s="110"/>
      <c r="K262" s="110"/>
    </row>
    <row r="263" spans="2:11">
      <c r="B263" s="125"/>
      <c r="C263" s="110"/>
      <c r="D263" s="110"/>
      <c r="E263" s="110"/>
      <c r="F263" s="110"/>
      <c r="G263" s="110"/>
      <c r="H263" s="110"/>
      <c r="I263" s="110"/>
      <c r="J263" s="110"/>
      <c r="K263" s="110"/>
    </row>
    <row r="264" spans="2:11">
      <c r="B264" s="125"/>
      <c r="C264" s="110"/>
      <c r="D264" s="110"/>
      <c r="E264" s="110"/>
      <c r="F264" s="110"/>
      <c r="G264" s="110"/>
      <c r="H264" s="110"/>
      <c r="I264" s="110"/>
      <c r="J264" s="110"/>
      <c r="K264" s="110"/>
    </row>
    <row r="265" spans="2:11">
      <c r="B265" s="125"/>
      <c r="C265" s="110"/>
      <c r="D265" s="110"/>
      <c r="E265" s="110"/>
      <c r="F265" s="110"/>
      <c r="G265" s="110"/>
      <c r="H265" s="110"/>
      <c r="I265" s="110"/>
      <c r="J265" s="110"/>
      <c r="K265" s="110"/>
    </row>
    <row r="266" spans="2:11">
      <c r="B266" s="125"/>
      <c r="C266" s="110"/>
      <c r="D266" s="110"/>
      <c r="E266" s="110"/>
      <c r="F266" s="110"/>
      <c r="G266" s="110"/>
      <c r="H266" s="110"/>
      <c r="I266" s="110"/>
      <c r="J266" s="110"/>
      <c r="K266" s="110"/>
    </row>
    <row r="267" spans="2:11">
      <c r="B267" s="125"/>
      <c r="C267" s="110"/>
      <c r="D267" s="110"/>
      <c r="E267" s="110"/>
      <c r="F267" s="110"/>
      <c r="G267" s="110"/>
      <c r="H267" s="110"/>
      <c r="I267" s="110"/>
      <c r="J267" s="110"/>
      <c r="K267" s="110"/>
    </row>
    <row r="268" spans="2:11">
      <c r="B268" s="125"/>
      <c r="C268" s="110"/>
      <c r="D268" s="110"/>
      <c r="E268" s="110"/>
      <c r="F268" s="110"/>
      <c r="G268" s="110"/>
      <c r="H268" s="110"/>
      <c r="I268" s="110"/>
      <c r="J268" s="110"/>
      <c r="K268" s="110"/>
    </row>
    <row r="269" spans="2:11">
      <c r="B269" s="125"/>
      <c r="C269" s="110"/>
      <c r="D269" s="110"/>
      <c r="E269" s="110"/>
      <c r="F269" s="110"/>
      <c r="G269" s="110"/>
      <c r="H269" s="110"/>
      <c r="I269" s="110"/>
      <c r="J269" s="110"/>
      <c r="K269" s="110"/>
    </row>
    <row r="270" spans="2:11">
      <c r="B270" s="125"/>
      <c r="C270" s="110"/>
      <c r="D270" s="110"/>
      <c r="E270" s="110"/>
      <c r="F270" s="110"/>
      <c r="G270" s="110"/>
      <c r="H270" s="110"/>
      <c r="I270" s="110"/>
      <c r="J270" s="110"/>
      <c r="K270" s="110"/>
    </row>
    <row r="271" spans="2:11">
      <c r="B271" s="125"/>
      <c r="C271" s="110"/>
      <c r="D271" s="110"/>
      <c r="E271" s="110"/>
      <c r="F271" s="110"/>
      <c r="G271" s="110"/>
      <c r="H271" s="110"/>
      <c r="I271" s="110"/>
      <c r="J271" s="110"/>
      <c r="K271" s="110"/>
    </row>
    <row r="272" spans="2:11">
      <c r="B272" s="125"/>
      <c r="C272" s="110"/>
      <c r="D272" s="110"/>
      <c r="E272" s="110"/>
      <c r="F272" s="110"/>
      <c r="G272" s="110"/>
      <c r="H272" s="110"/>
      <c r="I272" s="110"/>
      <c r="J272" s="110"/>
      <c r="K272" s="110"/>
    </row>
    <row r="273" spans="2:11">
      <c r="B273" s="125"/>
      <c r="C273" s="110"/>
      <c r="D273" s="110"/>
      <c r="E273" s="110"/>
      <c r="F273" s="110"/>
      <c r="G273" s="110"/>
      <c r="H273" s="110"/>
      <c r="I273" s="110"/>
      <c r="J273" s="110"/>
      <c r="K273" s="110"/>
    </row>
    <row r="274" spans="2:11">
      <c r="B274" s="125"/>
      <c r="C274" s="110"/>
      <c r="D274" s="110"/>
      <c r="E274" s="110"/>
      <c r="F274" s="110"/>
      <c r="G274" s="110"/>
      <c r="H274" s="110"/>
      <c r="I274" s="110"/>
      <c r="J274" s="110"/>
      <c r="K274" s="110"/>
    </row>
    <row r="275" spans="2:11">
      <c r="B275" s="125"/>
      <c r="C275" s="110"/>
      <c r="D275" s="110"/>
      <c r="E275" s="110"/>
      <c r="F275" s="110"/>
      <c r="G275" s="110"/>
      <c r="H275" s="110"/>
      <c r="I275" s="110"/>
      <c r="J275" s="110"/>
      <c r="K275" s="110"/>
    </row>
    <row r="276" spans="2:11">
      <c r="B276" s="125"/>
      <c r="C276" s="110"/>
      <c r="D276" s="110"/>
      <c r="E276" s="110"/>
      <c r="F276" s="110"/>
      <c r="G276" s="110"/>
      <c r="H276" s="110"/>
      <c r="I276" s="110"/>
      <c r="J276" s="110"/>
      <c r="K276" s="110"/>
    </row>
    <row r="277" spans="2:11">
      <c r="B277" s="125"/>
      <c r="C277" s="110"/>
      <c r="D277" s="110"/>
      <c r="E277" s="110"/>
      <c r="F277" s="110"/>
      <c r="G277" s="110"/>
      <c r="H277" s="110"/>
      <c r="I277" s="110"/>
      <c r="J277" s="110"/>
      <c r="K277" s="110"/>
    </row>
    <row r="278" spans="2:11">
      <c r="B278" s="125"/>
      <c r="C278" s="110"/>
      <c r="D278" s="110"/>
      <c r="E278" s="110"/>
      <c r="F278" s="110"/>
      <c r="G278" s="110"/>
      <c r="H278" s="110"/>
      <c r="I278" s="110"/>
      <c r="J278" s="110"/>
      <c r="K278" s="110"/>
    </row>
    <row r="279" spans="2:11">
      <c r="B279" s="125"/>
      <c r="C279" s="110"/>
      <c r="D279" s="110"/>
      <c r="E279" s="110"/>
      <c r="F279" s="110"/>
      <c r="G279" s="110"/>
      <c r="H279" s="110"/>
      <c r="I279" s="110"/>
      <c r="J279" s="110"/>
      <c r="K279" s="110"/>
    </row>
    <row r="280" spans="2:11">
      <c r="B280" s="125"/>
      <c r="C280" s="110"/>
      <c r="D280" s="110"/>
      <c r="E280" s="110"/>
      <c r="F280" s="110"/>
      <c r="G280" s="110"/>
      <c r="H280" s="110"/>
      <c r="I280" s="110"/>
      <c r="J280" s="110"/>
      <c r="K280" s="110"/>
    </row>
    <row r="281" spans="2:11">
      <c r="B281" s="125"/>
      <c r="C281" s="110"/>
      <c r="D281" s="110"/>
      <c r="E281" s="110"/>
      <c r="F281" s="110"/>
      <c r="G281" s="110"/>
      <c r="H281" s="110"/>
      <c r="I281" s="110"/>
      <c r="J281" s="110"/>
      <c r="K281" s="110"/>
    </row>
    <row r="282" spans="2:11">
      <c r="B282" s="125"/>
      <c r="C282" s="110"/>
      <c r="D282" s="110"/>
      <c r="E282" s="110"/>
      <c r="F282" s="110"/>
      <c r="G282" s="110"/>
      <c r="H282" s="110"/>
      <c r="I282" s="110"/>
      <c r="J282" s="110"/>
      <c r="K282" s="110"/>
    </row>
    <row r="283" spans="2:11">
      <c r="B283" s="125"/>
      <c r="C283" s="110"/>
      <c r="D283" s="110"/>
      <c r="E283" s="110"/>
      <c r="F283" s="110"/>
      <c r="G283" s="110"/>
      <c r="H283" s="110"/>
      <c r="I283" s="110"/>
      <c r="J283" s="110"/>
      <c r="K283" s="110"/>
    </row>
    <row r="284" spans="2:11">
      <c r="B284" s="125"/>
      <c r="C284" s="110"/>
      <c r="D284" s="110"/>
      <c r="E284" s="110"/>
      <c r="F284" s="110"/>
      <c r="G284" s="110"/>
      <c r="H284" s="110"/>
      <c r="I284" s="110"/>
      <c r="J284" s="110"/>
      <c r="K284" s="110"/>
    </row>
    <row r="285" spans="2:11">
      <c r="B285" s="125"/>
      <c r="C285" s="110"/>
      <c r="D285" s="110"/>
      <c r="E285" s="110"/>
      <c r="F285" s="110"/>
      <c r="G285" s="110"/>
      <c r="H285" s="110"/>
      <c r="I285" s="110"/>
      <c r="J285" s="110"/>
      <c r="K285" s="110"/>
    </row>
    <row r="286" spans="2:11">
      <c r="B286" s="125"/>
      <c r="C286" s="110"/>
      <c r="D286" s="110"/>
      <c r="E286" s="110"/>
      <c r="F286" s="110"/>
      <c r="G286" s="110"/>
      <c r="H286" s="110"/>
      <c r="I286" s="110"/>
      <c r="J286" s="110"/>
      <c r="K286" s="110"/>
    </row>
    <row r="287" spans="2:11">
      <c r="B287" s="125"/>
      <c r="C287" s="110"/>
      <c r="D287" s="110"/>
      <c r="E287" s="110"/>
      <c r="F287" s="110"/>
      <c r="G287" s="110"/>
      <c r="H287" s="110"/>
      <c r="I287" s="110"/>
      <c r="J287" s="110"/>
      <c r="K287" s="110"/>
    </row>
    <row r="288" spans="2:11">
      <c r="B288" s="125"/>
      <c r="C288" s="110"/>
      <c r="D288" s="110"/>
      <c r="E288" s="110"/>
      <c r="F288" s="110"/>
      <c r="G288" s="110"/>
      <c r="H288" s="110"/>
      <c r="I288" s="110"/>
      <c r="J288" s="110"/>
      <c r="K288" s="110"/>
    </row>
    <row r="289" spans="2:11">
      <c r="B289" s="125"/>
      <c r="C289" s="110"/>
      <c r="D289" s="110"/>
      <c r="E289" s="110"/>
      <c r="F289" s="110"/>
      <c r="G289" s="110"/>
      <c r="H289" s="110"/>
      <c r="I289" s="110"/>
      <c r="J289" s="110"/>
      <c r="K289" s="110"/>
    </row>
    <row r="290" spans="2:11">
      <c r="B290" s="125"/>
      <c r="C290" s="110"/>
      <c r="D290" s="110"/>
      <c r="E290" s="110"/>
      <c r="F290" s="110"/>
      <c r="G290" s="110"/>
      <c r="H290" s="110"/>
      <c r="I290" s="110"/>
      <c r="J290" s="110"/>
      <c r="K290" s="110"/>
    </row>
    <row r="291" spans="2:11">
      <c r="B291" s="125"/>
      <c r="C291" s="110"/>
      <c r="D291" s="110"/>
      <c r="E291" s="110"/>
      <c r="F291" s="110"/>
      <c r="G291" s="110"/>
      <c r="H291" s="110"/>
      <c r="I291" s="110"/>
      <c r="J291" s="110"/>
      <c r="K291" s="110"/>
    </row>
    <row r="292" spans="2:11">
      <c r="B292" s="125"/>
      <c r="C292" s="110"/>
      <c r="D292" s="110"/>
      <c r="E292" s="110"/>
      <c r="F292" s="110"/>
      <c r="G292" s="110"/>
      <c r="H292" s="110"/>
      <c r="I292" s="110"/>
      <c r="J292" s="110"/>
      <c r="K292" s="110"/>
    </row>
    <row r="293" spans="2:11">
      <c r="B293" s="125"/>
      <c r="C293" s="110"/>
      <c r="D293" s="110"/>
      <c r="E293" s="110"/>
      <c r="F293" s="110"/>
      <c r="G293" s="110"/>
      <c r="H293" s="110"/>
      <c r="I293" s="110"/>
      <c r="J293" s="110"/>
      <c r="K293" s="110"/>
    </row>
    <row r="294" spans="2:11">
      <c r="B294" s="125"/>
      <c r="C294" s="110"/>
      <c r="D294" s="110"/>
      <c r="E294" s="110"/>
      <c r="F294" s="110"/>
      <c r="G294" s="110"/>
      <c r="H294" s="110"/>
      <c r="I294" s="110"/>
      <c r="J294" s="110"/>
      <c r="K294" s="110"/>
    </row>
    <row r="295" spans="2:11">
      <c r="B295" s="125"/>
      <c r="C295" s="110"/>
      <c r="D295" s="110"/>
      <c r="E295" s="110"/>
      <c r="F295" s="110"/>
      <c r="G295" s="110"/>
      <c r="H295" s="110"/>
      <c r="I295" s="110"/>
      <c r="J295" s="110"/>
      <c r="K295" s="110"/>
    </row>
    <row r="296" spans="2:11">
      <c r="B296" s="125"/>
      <c r="C296" s="110"/>
      <c r="D296" s="110"/>
      <c r="E296" s="110"/>
      <c r="F296" s="110"/>
      <c r="G296" s="110"/>
      <c r="H296" s="110"/>
      <c r="I296" s="110"/>
      <c r="J296" s="110"/>
      <c r="K296" s="110"/>
    </row>
    <row r="297" spans="2:11">
      <c r="B297" s="125"/>
      <c r="C297" s="110"/>
      <c r="D297" s="110"/>
      <c r="E297" s="110"/>
      <c r="F297" s="110"/>
      <c r="G297" s="110"/>
      <c r="H297" s="110"/>
      <c r="I297" s="110"/>
      <c r="J297" s="110"/>
      <c r="K297" s="110"/>
    </row>
    <row r="298" spans="2:11">
      <c r="B298" s="125"/>
      <c r="C298" s="110"/>
      <c r="D298" s="110"/>
      <c r="E298" s="110"/>
      <c r="F298" s="110"/>
      <c r="G298" s="110"/>
      <c r="H298" s="110"/>
      <c r="I298" s="110"/>
      <c r="J298" s="110"/>
      <c r="K298" s="110"/>
    </row>
    <row r="299" spans="2:11">
      <c r="B299" s="125"/>
      <c r="C299" s="110"/>
      <c r="D299" s="110"/>
      <c r="E299" s="110"/>
      <c r="F299" s="110"/>
      <c r="G299" s="110"/>
      <c r="H299" s="110"/>
      <c r="I299" s="110"/>
      <c r="J299" s="110"/>
      <c r="K299" s="110"/>
    </row>
    <row r="300" spans="2:11">
      <c r="B300" s="125"/>
      <c r="C300" s="110"/>
      <c r="D300" s="110"/>
      <c r="E300" s="110"/>
      <c r="F300" s="110"/>
      <c r="G300" s="110"/>
      <c r="H300" s="110"/>
      <c r="I300" s="110"/>
      <c r="J300" s="110"/>
      <c r="K300" s="110"/>
    </row>
    <row r="301" spans="2:11">
      <c r="B301" s="125"/>
      <c r="C301" s="110"/>
      <c r="D301" s="110"/>
      <c r="E301" s="110"/>
      <c r="F301" s="110"/>
      <c r="G301" s="110"/>
      <c r="H301" s="110"/>
      <c r="I301" s="110"/>
      <c r="J301" s="110"/>
      <c r="K301" s="110"/>
    </row>
    <row r="302" spans="2:11">
      <c r="B302" s="125"/>
      <c r="C302" s="110"/>
      <c r="D302" s="110"/>
      <c r="E302" s="110"/>
      <c r="F302" s="110"/>
      <c r="G302" s="110"/>
      <c r="H302" s="110"/>
      <c r="I302" s="110"/>
      <c r="J302" s="110"/>
      <c r="K302" s="110"/>
    </row>
    <row r="303" spans="2:11">
      <c r="B303" s="125"/>
      <c r="C303" s="110"/>
      <c r="D303" s="110"/>
      <c r="E303" s="110"/>
      <c r="F303" s="110"/>
      <c r="G303" s="110"/>
      <c r="H303" s="110"/>
      <c r="I303" s="110"/>
      <c r="J303" s="110"/>
      <c r="K303" s="110"/>
    </row>
    <row r="304" spans="2:11">
      <c r="B304" s="125"/>
      <c r="C304" s="110"/>
      <c r="D304" s="110"/>
      <c r="E304" s="110"/>
      <c r="F304" s="110"/>
      <c r="G304" s="110"/>
      <c r="H304" s="110"/>
      <c r="I304" s="110"/>
      <c r="J304" s="110"/>
      <c r="K304" s="110"/>
    </row>
    <row r="305" spans="2:11">
      <c r="B305" s="125"/>
      <c r="C305" s="110"/>
      <c r="D305" s="110"/>
      <c r="E305" s="110"/>
      <c r="F305" s="110"/>
      <c r="G305" s="110"/>
      <c r="H305" s="110"/>
      <c r="I305" s="110"/>
      <c r="J305" s="110"/>
      <c r="K305" s="110"/>
    </row>
    <row r="306" spans="2:11">
      <c r="B306" s="125"/>
      <c r="C306" s="110"/>
      <c r="D306" s="110"/>
      <c r="E306" s="110"/>
      <c r="F306" s="110"/>
      <c r="G306" s="110"/>
      <c r="H306" s="110"/>
      <c r="I306" s="110"/>
      <c r="J306" s="110"/>
      <c r="K306" s="110"/>
    </row>
    <row r="307" spans="2:11">
      <c r="B307" s="125"/>
      <c r="C307" s="110"/>
      <c r="D307" s="110"/>
      <c r="E307" s="110"/>
      <c r="F307" s="110"/>
      <c r="G307" s="110"/>
      <c r="H307" s="110"/>
      <c r="I307" s="110"/>
      <c r="J307" s="110"/>
      <c r="K307" s="110"/>
    </row>
    <row r="308" spans="2:11">
      <c r="B308" s="125"/>
      <c r="C308" s="110"/>
      <c r="D308" s="110"/>
      <c r="E308" s="110"/>
      <c r="F308" s="110"/>
      <c r="G308" s="110"/>
      <c r="H308" s="110"/>
      <c r="I308" s="110"/>
      <c r="J308" s="110"/>
      <c r="K308" s="110"/>
    </row>
    <row r="309" spans="2:11">
      <c r="B309" s="125"/>
      <c r="C309" s="110"/>
      <c r="D309" s="110"/>
      <c r="E309" s="110"/>
      <c r="F309" s="110"/>
      <c r="G309" s="110"/>
      <c r="H309" s="110"/>
      <c r="I309" s="110"/>
      <c r="J309" s="110"/>
      <c r="K309" s="110"/>
    </row>
    <row r="310" spans="2:11">
      <c r="B310" s="125"/>
      <c r="C310" s="110"/>
      <c r="D310" s="110"/>
      <c r="E310" s="110"/>
      <c r="F310" s="110"/>
      <c r="G310" s="110"/>
      <c r="H310" s="110"/>
      <c r="I310" s="110"/>
      <c r="J310" s="110"/>
      <c r="K310" s="110"/>
    </row>
    <row r="311" spans="2:11">
      <c r="B311" s="125"/>
      <c r="C311" s="110"/>
      <c r="D311" s="110"/>
      <c r="E311" s="110"/>
      <c r="F311" s="110"/>
      <c r="G311" s="110"/>
      <c r="H311" s="110"/>
      <c r="I311" s="110"/>
      <c r="J311" s="110"/>
      <c r="K311" s="110"/>
    </row>
    <row r="312" spans="2:11">
      <c r="B312" s="125"/>
      <c r="C312" s="110"/>
      <c r="D312" s="110"/>
      <c r="E312" s="110"/>
      <c r="F312" s="110"/>
      <c r="G312" s="110"/>
      <c r="H312" s="110"/>
      <c r="I312" s="110"/>
      <c r="J312" s="110"/>
      <c r="K312" s="110"/>
    </row>
    <row r="313" spans="2:11">
      <c r="B313" s="125"/>
      <c r="C313" s="110"/>
      <c r="D313" s="110"/>
      <c r="E313" s="110"/>
      <c r="F313" s="110"/>
      <c r="G313" s="110"/>
      <c r="H313" s="110"/>
      <c r="I313" s="110"/>
      <c r="J313" s="110"/>
      <c r="K313" s="110"/>
    </row>
    <row r="314" spans="2:11">
      <c r="B314" s="125"/>
      <c r="C314" s="110"/>
      <c r="D314" s="110"/>
      <c r="E314" s="110"/>
      <c r="F314" s="110"/>
      <c r="G314" s="110"/>
      <c r="H314" s="110"/>
      <c r="I314" s="110"/>
      <c r="J314" s="110"/>
      <c r="K314" s="110"/>
    </row>
    <row r="315" spans="2:11">
      <c r="B315" s="125"/>
      <c r="C315" s="110"/>
      <c r="D315" s="110"/>
      <c r="E315" s="110"/>
      <c r="F315" s="110"/>
      <c r="G315" s="110"/>
      <c r="H315" s="110"/>
      <c r="I315" s="110"/>
      <c r="J315" s="110"/>
      <c r="K315" s="110"/>
    </row>
    <row r="316" spans="2:11">
      <c r="B316" s="125"/>
      <c r="C316" s="110"/>
      <c r="D316" s="110"/>
      <c r="E316" s="110"/>
      <c r="F316" s="110"/>
      <c r="G316" s="110"/>
      <c r="H316" s="110"/>
      <c r="I316" s="110"/>
      <c r="J316" s="110"/>
      <c r="K316" s="110"/>
    </row>
    <row r="317" spans="2:11">
      <c r="B317" s="125"/>
      <c r="C317" s="110"/>
      <c r="D317" s="110"/>
      <c r="E317" s="110"/>
      <c r="F317" s="110"/>
      <c r="G317" s="110"/>
      <c r="H317" s="110"/>
      <c r="I317" s="110"/>
      <c r="J317" s="110"/>
      <c r="K317" s="110"/>
    </row>
    <row r="318" spans="2:11">
      <c r="B318" s="125"/>
      <c r="C318" s="110"/>
      <c r="D318" s="110"/>
      <c r="E318" s="110"/>
      <c r="F318" s="110"/>
      <c r="G318" s="110"/>
      <c r="H318" s="110"/>
      <c r="I318" s="110"/>
      <c r="J318" s="110"/>
      <c r="K318" s="110"/>
    </row>
    <row r="319" spans="2:11">
      <c r="B319" s="125"/>
      <c r="C319" s="110"/>
      <c r="D319" s="110"/>
      <c r="E319" s="110"/>
      <c r="F319" s="110"/>
      <c r="G319" s="110"/>
      <c r="H319" s="110"/>
      <c r="I319" s="110"/>
      <c r="J319" s="110"/>
      <c r="K319" s="110"/>
    </row>
    <row r="320" spans="2:11">
      <c r="B320" s="125"/>
      <c r="C320" s="110"/>
      <c r="D320" s="110"/>
      <c r="E320" s="110"/>
      <c r="F320" s="110"/>
      <c r="G320" s="110"/>
      <c r="H320" s="110"/>
      <c r="I320" s="110"/>
      <c r="J320" s="110"/>
      <c r="K320" s="110"/>
    </row>
    <row r="321" spans="2:11">
      <c r="B321" s="125"/>
      <c r="C321" s="110"/>
      <c r="D321" s="110"/>
      <c r="E321" s="110"/>
      <c r="F321" s="110"/>
      <c r="G321" s="110"/>
      <c r="H321" s="110"/>
      <c r="I321" s="110"/>
      <c r="J321" s="110"/>
      <c r="K321" s="110"/>
    </row>
    <row r="322" spans="2:11">
      <c r="B322" s="125"/>
      <c r="C322" s="110"/>
      <c r="D322" s="110"/>
      <c r="E322" s="110"/>
      <c r="F322" s="110"/>
      <c r="G322" s="110"/>
      <c r="H322" s="110"/>
      <c r="I322" s="110"/>
      <c r="J322" s="110"/>
      <c r="K322" s="110"/>
    </row>
    <row r="323" spans="2:11">
      <c r="B323" s="125"/>
      <c r="C323" s="110"/>
      <c r="D323" s="110"/>
      <c r="E323" s="110"/>
      <c r="F323" s="110"/>
      <c r="G323" s="110"/>
      <c r="H323" s="110"/>
      <c r="I323" s="110"/>
      <c r="J323" s="110"/>
      <c r="K323" s="110"/>
    </row>
    <row r="324" spans="2:11">
      <c r="B324" s="125"/>
      <c r="C324" s="110"/>
      <c r="D324" s="110"/>
      <c r="E324" s="110"/>
      <c r="F324" s="110"/>
      <c r="G324" s="110"/>
      <c r="H324" s="110"/>
      <c r="I324" s="110"/>
      <c r="J324" s="110"/>
      <c r="K324" s="110"/>
    </row>
    <row r="325" spans="2:11">
      <c r="B325" s="125"/>
      <c r="C325" s="110"/>
      <c r="D325" s="110"/>
      <c r="E325" s="110"/>
      <c r="F325" s="110"/>
      <c r="G325" s="110"/>
      <c r="H325" s="110"/>
      <c r="I325" s="110"/>
      <c r="J325" s="110"/>
      <c r="K325" s="110"/>
    </row>
    <row r="326" spans="2:11">
      <c r="B326" s="125"/>
      <c r="C326" s="110"/>
      <c r="D326" s="110"/>
      <c r="E326" s="110"/>
      <c r="F326" s="110"/>
      <c r="G326" s="110"/>
      <c r="H326" s="110"/>
      <c r="I326" s="110"/>
      <c r="J326" s="110"/>
      <c r="K326" s="110"/>
    </row>
    <row r="327" spans="2:11">
      <c r="B327" s="125"/>
      <c r="C327" s="110"/>
      <c r="D327" s="110"/>
      <c r="E327" s="110"/>
      <c r="F327" s="110"/>
      <c r="G327" s="110"/>
      <c r="H327" s="110"/>
      <c r="I327" s="110"/>
      <c r="J327" s="110"/>
      <c r="K327" s="110"/>
    </row>
    <row r="328" spans="2:11">
      <c r="B328" s="125"/>
      <c r="C328" s="110"/>
      <c r="D328" s="110"/>
      <c r="E328" s="110"/>
      <c r="F328" s="110"/>
      <c r="G328" s="110"/>
      <c r="H328" s="110"/>
      <c r="I328" s="110"/>
      <c r="J328" s="110"/>
      <c r="K328" s="110"/>
    </row>
    <row r="329" spans="2:11">
      <c r="B329" s="125"/>
      <c r="C329" s="110"/>
      <c r="D329" s="110"/>
      <c r="E329" s="110"/>
      <c r="F329" s="110"/>
      <c r="G329" s="110"/>
      <c r="H329" s="110"/>
      <c r="I329" s="110"/>
      <c r="J329" s="110"/>
      <c r="K329" s="110"/>
    </row>
    <row r="330" spans="2:11">
      <c r="B330" s="125"/>
      <c r="C330" s="110"/>
      <c r="D330" s="110"/>
      <c r="E330" s="110"/>
      <c r="F330" s="110"/>
      <c r="G330" s="110"/>
      <c r="H330" s="110"/>
      <c r="I330" s="110"/>
      <c r="J330" s="110"/>
      <c r="K330" s="110"/>
    </row>
    <row r="331" spans="2:11">
      <c r="B331" s="125"/>
      <c r="C331" s="110"/>
      <c r="D331" s="110"/>
      <c r="E331" s="110"/>
      <c r="F331" s="110"/>
      <c r="G331" s="110"/>
      <c r="H331" s="110"/>
      <c r="I331" s="110"/>
      <c r="J331" s="110"/>
      <c r="K331" s="110"/>
    </row>
    <row r="332" spans="2:11">
      <c r="B332" s="125"/>
      <c r="C332" s="110"/>
      <c r="D332" s="110"/>
      <c r="E332" s="110"/>
      <c r="F332" s="110"/>
      <c r="G332" s="110"/>
      <c r="H332" s="110"/>
      <c r="I332" s="110"/>
      <c r="J332" s="110"/>
      <c r="K332" s="110"/>
    </row>
    <row r="333" spans="2:11">
      <c r="B333" s="125"/>
      <c r="C333" s="110"/>
      <c r="D333" s="110"/>
      <c r="E333" s="110"/>
      <c r="F333" s="110"/>
      <c r="G333" s="110"/>
      <c r="H333" s="110"/>
      <c r="I333" s="110"/>
      <c r="J333" s="110"/>
      <c r="K333" s="110"/>
    </row>
    <row r="334" spans="2:11">
      <c r="B334" s="125"/>
      <c r="C334" s="110"/>
      <c r="D334" s="110"/>
      <c r="E334" s="110"/>
      <c r="F334" s="110"/>
      <c r="G334" s="110"/>
      <c r="H334" s="110"/>
      <c r="I334" s="110"/>
      <c r="J334" s="110"/>
      <c r="K334" s="110"/>
    </row>
    <row r="335" spans="2:11">
      <c r="B335" s="125"/>
      <c r="C335" s="110"/>
      <c r="D335" s="110"/>
      <c r="E335" s="110"/>
      <c r="F335" s="110"/>
      <c r="G335" s="110"/>
      <c r="H335" s="110"/>
      <c r="I335" s="110"/>
      <c r="J335" s="110"/>
      <c r="K335" s="110"/>
    </row>
    <row r="336" spans="2:11">
      <c r="B336" s="125"/>
      <c r="C336" s="110"/>
      <c r="D336" s="110"/>
      <c r="E336" s="110"/>
      <c r="F336" s="110"/>
      <c r="G336" s="110"/>
      <c r="H336" s="110"/>
      <c r="I336" s="110"/>
      <c r="J336" s="110"/>
      <c r="K336" s="110"/>
    </row>
    <row r="337" spans="2:11">
      <c r="B337" s="125"/>
      <c r="C337" s="110"/>
      <c r="D337" s="110"/>
      <c r="E337" s="110"/>
      <c r="F337" s="110"/>
      <c r="G337" s="110"/>
      <c r="H337" s="110"/>
      <c r="I337" s="110"/>
      <c r="J337" s="110"/>
      <c r="K337" s="110"/>
    </row>
    <row r="338" spans="2:11">
      <c r="B338" s="125"/>
      <c r="C338" s="110"/>
      <c r="D338" s="110"/>
      <c r="E338" s="110"/>
      <c r="F338" s="110"/>
      <c r="G338" s="110"/>
      <c r="H338" s="110"/>
      <c r="I338" s="110"/>
      <c r="J338" s="110"/>
      <c r="K338" s="110"/>
    </row>
    <row r="339" spans="2:11">
      <c r="B339" s="125"/>
      <c r="C339" s="110"/>
      <c r="D339" s="110"/>
      <c r="E339" s="110"/>
      <c r="F339" s="110"/>
      <c r="G339" s="110"/>
      <c r="H339" s="110"/>
      <c r="I339" s="110"/>
      <c r="J339" s="110"/>
      <c r="K339" s="110"/>
    </row>
    <row r="340" spans="2:11">
      <c r="B340" s="125"/>
      <c r="C340" s="110"/>
      <c r="D340" s="110"/>
      <c r="E340" s="110"/>
      <c r="F340" s="110"/>
      <c r="G340" s="110"/>
      <c r="H340" s="110"/>
      <c r="I340" s="110"/>
      <c r="J340" s="110"/>
      <c r="K340" s="110"/>
    </row>
    <row r="341" spans="2:11">
      <c r="B341" s="125"/>
      <c r="C341" s="110"/>
      <c r="D341" s="110"/>
      <c r="E341" s="110"/>
      <c r="F341" s="110"/>
      <c r="G341" s="110"/>
      <c r="H341" s="110"/>
      <c r="I341" s="110"/>
      <c r="J341" s="110"/>
      <c r="K341" s="110"/>
    </row>
    <row r="342" spans="2:11">
      <c r="B342" s="125"/>
      <c r="C342" s="110"/>
      <c r="D342" s="110"/>
      <c r="E342" s="110"/>
      <c r="F342" s="110"/>
      <c r="G342" s="110"/>
      <c r="H342" s="110"/>
      <c r="I342" s="110"/>
      <c r="J342" s="110"/>
      <c r="K342" s="110"/>
    </row>
    <row r="343" spans="2:11">
      <c r="B343" s="125"/>
      <c r="C343" s="110"/>
      <c r="D343" s="110"/>
      <c r="E343" s="110"/>
      <c r="F343" s="110"/>
      <c r="G343" s="110"/>
      <c r="H343" s="110"/>
      <c r="I343" s="110"/>
      <c r="J343" s="110"/>
      <c r="K343" s="110"/>
    </row>
    <row r="344" spans="2:11">
      <c r="B344" s="125"/>
      <c r="C344" s="110"/>
      <c r="D344" s="110"/>
      <c r="E344" s="110"/>
      <c r="F344" s="110"/>
      <c r="G344" s="110"/>
      <c r="H344" s="110"/>
      <c r="I344" s="110"/>
      <c r="J344" s="110"/>
      <c r="K344" s="110"/>
    </row>
    <row r="345" spans="2:11">
      <c r="B345" s="125"/>
      <c r="C345" s="110"/>
      <c r="D345" s="110"/>
      <c r="E345" s="110"/>
      <c r="F345" s="110"/>
      <c r="G345" s="110"/>
      <c r="H345" s="110"/>
      <c r="I345" s="110"/>
      <c r="J345" s="110"/>
      <c r="K345" s="110"/>
    </row>
    <row r="346" spans="2:11">
      <c r="B346" s="125"/>
      <c r="C346" s="110"/>
      <c r="D346" s="110"/>
      <c r="E346" s="110"/>
      <c r="F346" s="110"/>
      <c r="G346" s="110"/>
      <c r="H346" s="110"/>
      <c r="I346" s="110"/>
      <c r="J346" s="110"/>
      <c r="K346" s="110"/>
    </row>
    <row r="347" spans="2:11">
      <c r="B347" s="125"/>
      <c r="C347" s="110"/>
      <c r="D347" s="110"/>
      <c r="E347" s="110"/>
      <c r="F347" s="110"/>
      <c r="G347" s="110"/>
      <c r="H347" s="110"/>
      <c r="I347" s="110"/>
      <c r="J347" s="110"/>
      <c r="K347" s="110"/>
    </row>
    <row r="348" spans="2:11">
      <c r="B348" s="125"/>
      <c r="C348" s="110"/>
      <c r="D348" s="110"/>
      <c r="E348" s="110"/>
      <c r="F348" s="110"/>
      <c r="G348" s="110"/>
      <c r="H348" s="110"/>
      <c r="I348" s="110"/>
      <c r="J348" s="110"/>
      <c r="K348" s="110"/>
    </row>
    <row r="349" spans="2:11">
      <c r="B349" s="125"/>
      <c r="C349" s="110"/>
      <c r="D349" s="110"/>
      <c r="E349" s="110"/>
      <c r="F349" s="110"/>
      <c r="G349" s="110"/>
      <c r="H349" s="110"/>
      <c r="I349" s="110"/>
      <c r="J349" s="110"/>
      <c r="K349" s="110"/>
    </row>
    <row r="350" spans="2:11">
      <c r="B350" s="125"/>
      <c r="C350" s="110"/>
      <c r="D350" s="110"/>
      <c r="E350" s="110"/>
      <c r="F350" s="110"/>
      <c r="G350" s="110"/>
      <c r="H350" s="110"/>
      <c r="I350" s="110"/>
      <c r="J350" s="110"/>
      <c r="K350" s="110"/>
    </row>
    <row r="351" spans="2:11">
      <c r="B351" s="125"/>
      <c r="C351" s="110"/>
      <c r="D351" s="110"/>
      <c r="E351" s="110"/>
      <c r="F351" s="110"/>
      <c r="G351" s="110"/>
      <c r="H351" s="110"/>
      <c r="I351" s="110"/>
      <c r="J351" s="110"/>
      <c r="K351" s="110"/>
    </row>
    <row r="352" spans="2:11">
      <c r="B352" s="125"/>
      <c r="C352" s="110"/>
      <c r="D352" s="110"/>
      <c r="E352" s="110"/>
      <c r="F352" s="110"/>
      <c r="G352" s="110"/>
      <c r="H352" s="110"/>
      <c r="I352" s="110"/>
      <c r="J352" s="110"/>
      <c r="K352" s="110"/>
    </row>
    <row r="353" spans="2:11">
      <c r="B353" s="125"/>
      <c r="C353" s="110"/>
      <c r="D353" s="110"/>
      <c r="E353" s="110"/>
      <c r="F353" s="110"/>
      <c r="G353" s="110"/>
      <c r="H353" s="110"/>
      <c r="I353" s="110"/>
      <c r="J353" s="110"/>
      <c r="K353" s="110"/>
    </row>
    <row r="354" spans="2:11">
      <c r="B354" s="125"/>
      <c r="C354" s="110"/>
      <c r="D354" s="110"/>
      <c r="E354" s="110"/>
      <c r="F354" s="110"/>
      <c r="G354" s="110"/>
      <c r="H354" s="110"/>
      <c r="I354" s="110"/>
      <c r="J354" s="110"/>
      <c r="K354" s="110"/>
    </row>
    <row r="355" spans="2:11">
      <c r="B355" s="125"/>
      <c r="C355" s="110"/>
      <c r="D355" s="110"/>
      <c r="E355" s="110"/>
      <c r="F355" s="110"/>
      <c r="G355" s="110"/>
      <c r="H355" s="110"/>
      <c r="I355" s="110"/>
      <c r="J355" s="110"/>
      <c r="K355" s="110"/>
    </row>
    <row r="356" spans="2:11">
      <c r="B356" s="125"/>
      <c r="C356" s="110"/>
      <c r="D356" s="110"/>
      <c r="E356" s="110"/>
      <c r="F356" s="110"/>
      <c r="G356" s="110"/>
      <c r="H356" s="110"/>
      <c r="I356" s="110"/>
      <c r="J356" s="110"/>
      <c r="K356" s="110"/>
    </row>
    <row r="357" spans="2:11">
      <c r="B357" s="125"/>
      <c r="C357" s="110"/>
      <c r="D357" s="110"/>
      <c r="E357" s="110"/>
      <c r="F357" s="110"/>
      <c r="G357" s="110"/>
      <c r="H357" s="110"/>
      <c r="I357" s="110"/>
      <c r="J357" s="110"/>
      <c r="K357" s="110"/>
    </row>
    <row r="358" spans="2:11">
      <c r="B358" s="125"/>
      <c r="C358" s="110"/>
      <c r="D358" s="110"/>
      <c r="E358" s="110"/>
      <c r="F358" s="110"/>
      <c r="G358" s="110"/>
      <c r="H358" s="110"/>
      <c r="I358" s="110"/>
      <c r="J358" s="110"/>
      <c r="K358" s="110"/>
    </row>
    <row r="359" spans="2:11">
      <c r="B359" s="125"/>
      <c r="C359" s="110"/>
      <c r="D359" s="110"/>
      <c r="E359" s="110"/>
      <c r="F359" s="110"/>
      <c r="G359" s="110"/>
      <c r="H359" s="110"/>
      <c r="I359" s="110"/>
      <c r="J359" s="110"/>
      <c r="K359" s="110"/>
    </row>
    <row r="360" spans="2:11">
      <c r="B360" s="125"/>
      <c r="C360" s="110"/>
      <c r="D360" s="110"/>
      <c r="E360" s="110"/>
      <c r="F360" s="110"/>
      <c r="G360" s="110"/>
      <c r="H360" s="110"/>
      <c r="I360" s="110"/>
      <c r="J360" s="110"/>
      <c r="K360" s="110"/>
    </row>
    <row r="361" spans="2:11">
      <c r="B361" s="125"/>
      <c r="C361" s="110"/>
      <c r="D361" s="110"/>
      <c r="E361" s="110"/>
      <c r="F361" s="110"/>
      <c r="G361" s="110"/>
      <c r="H361" s="110"/>
      <c r="I361" s="110"/>
      <c r="J361" s="110"/>
      <c r="K361" s="110"/>
    </row>
    <row r="362" spans="2:11">
      <c r="B362" s="125"/>
      <c r="C362" s="110"/>
      <c r="D362" s="110"/>
      <c r="E362" s="110"/>
      <c r="F362" s="110"/>
      <c r="G362" s="110"/>
      <c r="H362" s="110"/>
      <c r="I362" s="110"/>
      <c r="J362" s="110"/>
      <c r="K362" s="110"/>
    </row>
    <row r="363" spans="2:11">
      <c r="B363" s="125"/>
      <c r="C363" s="110"/>
      <c r="D363" s="110"/>
      <c r="E363" s="110"/>
      <c r="F363" s="110"/>
      <c r="G363" s="110"/>
      <c r="H363" s="110"/>
      <c r="I363" s="110"/>
      <c r="J363" s="110"/>
      <c r="K363" s="110"/>
    </row>
    <row r="364" spans="2:11">
      <c r="B364" s="125"/>
      <c r="C364" s="110"/>
      <c r="D364" s="110"/>
      <c r="E364" s="110"/>
      <c r="F364" s="110"/>
      <c r="G364" s="110"/>
      <c r="H364" s="110"/>
      <c r="I364" s="110"/>
      <c r="J364" s="110"/>
      <c r="K364" s="110"/>
    </row>
    <row r="365" spans="2:11">
      <c r="B365" s="125"/>
      <c r="C365" s="110"/>
      <c r="D365" s="110"/>
      <c r="E365" s="110"/>
      <c r="F365" s="110"/>
      <c r="G365" s="110"/>
      <c r="H365" s="110"/>
      <c r="I365" s="110"/>
      <c r="J365" s="110"/>
      <c r="K365" s="110"/>
    </row>
    <row r="366" spans="2:11">
      <c r="B366" s="125"/>
      <c r="C366" s="110"/>
      <c r="D366" s="110"/>
      <c r="E366" s="110"/>
      <c r="F366" s="110"/>
      <c r="G366" s="110"/>
      <c r="H366" s="110"/>
      <c r="I366" s="110"/>
      <c r="J366" s="110"/>
      <c r="K366" s="110"/>
    </row>
    <row r="367" spans="2:11">
      <c r="B367" s="125"/>
      <c r="C367" s="110"/>
      <c r="D367" s="110"/>
      <c r="E367" s="110"/>
      <c r="F367" s="110"/>
      <c r="G367" s="110"/>
      <c r="H367" s="110"/>
      <c r="I367" s="110"/>
      <c r="J367" s="110"/>
      <c r="K367" s="110"/>
    </row>
    <row r="368" spans="2:11">
      <c r="B368" s="125"/>
      <c r="C368" s="110"/>
      <c r="D368" s="110"/>
      <c r="E368" s="110"/>
      <c r="F368" s="110"/>
      <c r="G368" s="110"/>
      <c r="H368" s="110"/>
      <c r="I368" s="110"/>
      <c r="J368" s="110"/>
      <c r="K368" s="110"/>
    </row>
    <row r="369" spans="2:11">
      <c r="B369" s="125"/>
      <c r="C369" s="110"/>
      <c r="D369" s="110"/>
      <c r="E369" s="110"/>
      <c r="F369" s="110"/>
      <c r="G369" s="110"/>
      <c r="H369" s="110"/>
      <c r="I369" s="110"/>
      <c r="J369" s="110"/>
      <c r="K369" s="110"/>
    </row>
    <row r="370" spans="2:11">
      <c r="B370" s="125"/>
      <c r="C370" s="110"/>
      <c r="D370" s="110"/>
      <c r="E370" s="110"/>
      <c r="F370" s="110"/>
      <c r="G370" s="110"/>
      <c r="H370" s="110"/>
      <c r="I370" s="110"/>
      <c r="J370" s="110"/>
      <c r="K370" s="110"/>
    </row>
    <row r="371" spans="2:11">
      <c r="B371" s="125"/>
      <c r="C371" s="110"/>
      <c r="D371" s="110"/>
      <c r="E371" s="110"/>
      <c r="F371" s="110"/>
      <c r="G371" s="110"/>
      <c r="H371" s="110"/>
      <c r="I371" s="110"/>
      <c r="J371" s="110"/>
      <c r="K371" s="110"/>
    </row>
    <row r="372" spans="2:11">
      <c r="B372" s="125"/>
      <c r="C372" s="110"/>
      <c r="D372" s="110"/>
      <c r="E372" s="110"/>
      <c r="F372" s="110"/>
      <c r="G372" s="110"/>
      <c r="H372" s="110"/>
      <c r="I372" s="110"/>
      <c r="J372" s="110"/>
      <c r="K372" s="110"/>
    </row>
    <row r="373" spans="2:11">
      <c r="B373" s="125"/>
      <c r="C373" s="110"/>
      <c r="D373" s="110"/>
      <c r="E373" s="110"/>
      <c r="F373" s="110"/>
      <c r="G373" s="110"/>
      <c r="H373" s="110"/>
      <c r="I373" s="110"/>
      <c r="J373" s="110"/>
      <c r="K373" s="110"/>
    </row>
    <row r="374" spans="2:11">
      <c r="B374" s="125"/>
      <c r="C374" s="110"/>
      <c r="D374" s="110"/>
      <c r="E374" s="110"/>
      <c r="F374" s="110"/>
      <c r="G374" s="110"/>
      <c r="H374" s="110"/>
      <c r="I374" s="110"/>
      <c r="J374" s="110"/>
      <c r="K374" s="110"/>
    </row>
    <row r="375" spans="2:11">
      <c r="B375" s="125"/>
      <c r="C375" s="110"/>
      <c r="D375" s="110"/>
      <c r="E375" s="110"/>
      <c r="F375" s="110"/>
      <c r="G375" s="110"/>
      <c r="H375" s="110"/>
      <c r="I375" s="110"/>
      <c r="J375" s="110"/>
      <c r="K375" s="110"/>
    </row>
    <row r="376" spans="2:11">
      <c r="B376" s="125"/>
      <c r="C376" s="110"/>
      <c r="D376" s="110"/>
      <c r="E376" s="110"/>
      <c r="F376" s="110"/>
      <c r="G376" s="110"/>
      <c r="H376" s="110"/>
      <c r="I376" s="110"/>
      <c r="J376" s="110"/>
      <c r="K376" s="110"/>
    </row>
    <row r="377" spans="2:11">
      <c r="B377" s="125"/>
      <c r="C377" s="110"/>
      <c r="D377" s="110"/>
      <c r="E377" s="110"/>
      <c r="F377" s="110"/>
      <c r="G377" s="110"/>
      <c r="H377" s="110"/>
      <c r="I377" s="110"/>
      <c r="J377" s="110"/>
      <c r="K377" s="110"/>
    </row>
    <row r="378" spans="2:11">
      <c r="B378" s="125"/>
      <c r="C378" s="110"/>
      <c r="D378" s="110"/>
      <c r="E378" s="110"/>
      <c r="F378" s="110"/>
      <c r="G378" s="110"/>
      <c r="H378" s="110"/>
      <c r="I378" s="110"/>
      <c r="J378" s="110"/>
      <c r="K378" s="110"/>
    </row>
    <row r="379" spans="2:11">
      <c r="B379" s="125"/>
      <c r="C379" s="110"/>
      <c r="D379" s="110"/>
      <c r="E379" s="110"/>
      <c r="F379" s="110"/>
      <c r="G379" s="110"/>
      <c r="H379" s="110"/>
      <c r="I379" s="110"/>
      <c r="J379" s="110"/>
      <c r="K379" s="110"/>
    </row>
    <row r="380" spans="2:11">
      <c r="B380" s="125"/>
      <c r="C380" s="110"/>
      <c r="D380" s="110"/>
      <c r="E380" s="110"/>
      <c r="F380" s="110"/>
      <c r="G380" s="110"/>
      <c r="H380" s="110"/>
      <c r="I380" s="110"/>
      <c r="J380" s="110"/>
      <c r="K380" s="110"/>
    </row>
    <row r="381" spans="2:11">
      <c r="B381" s="125"/>
      <c r="C381" s="110"/>
      <c r="D381" s="110"/>
      <c r="E381" s="110"/>
      <c r="F381" s="110"/>
      <c r="G381" s="110"/>
      <c r="H381" s="110"/>
      <c r="I381" s="110"/>
      <c r="J381" s="110"/>
      <c r="K381" s="110"/>
    </row>
    <row r="382" spans="2:11">
      <c r="B382" s="125"/>
      <c r="C382" s="110"/>
      <c r="D382" s="110"/>
      <c r="E382" s="110"/>
      <c r="F382" s="110"/>
      <c r="G382" s="110"/>
      <c r="H382" s="110"/>
      <c r="I382" s="110"/>
      <c r="J382" s="110"/>
      <c r="K382" s="110"/>
    </row>
    <row r="383" spans="2:11">
      <c r="B383" s="125"/>
      <c r="C383" s="110"/>
      <c r="D383" s="110"/>
      <c r="E383" s="110"/>
      <c r="F383" s="110"/>
      <c r="G383" s="110"/>
      <c r="H383" s="110"/>
      <c r="I383" s="110"/>
      <c r="J383" s="110"/>
      <c r="K383" s="110"/>
    </row>
    <row r="384" spans="2:11">
      <c r="B384" s="125"/>
      <c r="C384" s="110"/>
      <c r="D384" s="110"/>
      <c r="E384" s="110"/>
      <c r="F384" s="110"/>
      <c r="G384" s="110"/>
      <c r="H384" s="110"/>
      <c r="I384" s="110"/>
      <c r="J384" s="110"/>
      <c r="K384" s="110"/>
    </row>
    <row r="385" spans="2:11">
      <c r="B385" s="125"/>
      <c r="C385" s="110"/>
      <c r="D385" s="110"/>
      <c r="E385" s="110"/>
      <c r="F385" s="110"/>
      <c r="G385" s="110"/>
      <c r="H385" s="110"/>
      <c r="I385" s="110"/>
      <c r="J385" s="110"/>
      <c r="K385" s="110"/>
    </row>
    <row r="386" spans="2:11">
      <c r="B386" s="125"/>
      <c r="C386" s="110"/>
      <c r="D386" s="110"/>
      <c r="E386" s="110"/>
      <c r="F386" s="110"/>
      <c r="G386" s="110"/>
      <c r="H386" s="110"/>
      <c r="I386" s="110"/>
      <c r="J386" s="110"/>
      <c r="K386" s="110"/>
    </row>
    <row r="387" spans="2:11">
      <c r="B387" s="125"/>
      <c r="C387" s="110"/>
      <c r="D387" s="110"/>
      <c r="E387" s="110"/>
      <c r="F387" s="110"/>
      <c r="G387" s="110"/>
      <c r="H387" s="110"/>
      <c r="I387" s="110"/>
      <c r="J387" s="110"/>
      <c r="K387" s="110"/>
    </row>
    <row r="388" spans="2:11">
      <c r="B388" s="125"/>
      <c r="C388" s="110"/>
      <c r="D388" s="110"/>
      <c r="E388" s="110"/>
      <c r="F388" s="110"/>
      <c r="G388" s="110"/>
      <c r="H388" s="110"/>
      <c r="I388" s="110"/>
      <c r="J388" s="110"/>
      <c r="K388" s="110"/>
    </row>
    <row r="389" spans="2:11">
      <c r="B389" s="125"/>
      <c r="C389" s="110"/>
      <c r="D389" s="110"/>
      <c r="E389" s="110"/>
      <c r="F389" s="110"/>
      <c r="G389" s="110"/>
      <c r="H389" s="110"/>
      <c r="I389" s="110"/>
      <c r="J389" s="110"/>
      <c r="K389" s="110"/>
    </row>
    <row r="390" spans="2:11">
      <c r="B390" s="125"/>
      <c r="C390" s="110"/>
      <c r="D390" s="110"/>
      <c r="E390" s="110"/>
      <c r="F390" s="110"/>
      <c r="G390" s="110"/>
      <c r="H390" s="110"/>
      <c r="I390" s="110"/>
      <c r="J390" s="110"/>
      <c r="K390" s="110"/>
    </row>
    <row r="391" spans="2:11">
      <c r="B391" s="125"/>
      <c r="C391" s="110"/>
      <c r="D391" s="110"/>
      <c r="E391" s="110"/>
      <c r="F391" s="110"/>
      <c r="G391" s="110"/>
      <c r="H391" s="110"/>
      <c r="I391" s="110"/>
      <c r="J391" s="110"/>
      <c r="K391" s="110"/>
    </row>
    <row r="392" spans="2:11">
      <c r="B392" s="125"/>
      <c r="C392" s="110"/>
      <c r="D392" s="110"/>
      <c r="E392" s="110"/>
      <c r="F392" s="110"/>
      <c r="G392" s="110"/>
      <c r="H392" s="110"/>
      <c r="I392" s="110"/>
      <c r="J392" s="110"/>
      <c r="K392" s="110"/>
    </row>
    <row r="393" spans="2:11">
      <c r="B393" s="125"/>
      <c r="C393" s="110"/>
      <c r="D393" s="110"/>
      <c r="E393" s="110"/>
      <c r="F393" s="110"/>
      <c r="G393" s="110"/>
      <c r="H393" s="110"/>
      <c r="I393" s="110"/>
      <c r="J393" s="110"/>
      <c r="K393" s="110"/>
    </row>
    <row r="394" spans="2:11">
      <c r="B394" s="125"/>
      <c r="C394" s="110"/>
      <c r="D394" s="110"/>
      <c r="E394" s="110"/>
      <c r="F394" s="110"/>
      <c r="G394" s="110"/>
      <c r="H394" s="110"/>
      <c r="I394" s="110"/>
      <c r="J394" s="110"/>
      <c r="K394" s="110"/>
    </row>
    <row r="395" spans="2:11">
      <c r="B395" s="125"/>
      <c r="C395" s="110"/>
      <c r="D395" s="110"/>
      <c r="E395" s="110"/>
      <c r="F395" s="110"/>
      <c r="G395" s="110"/>
      <c r="H395" s="110"/>
      <c r="I395" s="110"/>
      <c r="J395" s="110"/>
      <c r="K395" s="110"/>
    </row>
    <row r="396" spans="2:11">
      <c r="B396" s="125"/>
      <c r="C396" s="110"/>
      <c r="D396" s="110"/>
      <c r="E396" s="110"/>
      <c r="F396" s="110"/>
      <c r="G396" s="110"/>
      <c r="H396" s="110"/>
      <c r="I396" s="110"/>
      <c r="J396" s="110"/>
      <c r="K396" s="110"/>
    </row>
    <row r="397" spans="2:11">
      <c r="B397" s="125"/>
      <c r="C397" s="110"/>
      <c r="D397" s="110"/>
      <c r="E397" s="110"/>
      <c r="F397" s="110"/>
      <c r="G397" s="110"/>
      <c r="H397" s="110"/>
      <c r="I397" s="110"/>
      <c r="J397" s="110"/>
      <c r="K397" s="110"/>
    </row>
    <row r="398" spans="2:11">
      <c r="B398" s="125"/>
      <c r="C398" s="110"/>
      <c r="D398" s="110"/>
      <c r="E398" s="110"/>
      <c r="F398" s="110"/>
      <c r="G398" s="110"/>
      <c r="H398" s="110"/>
      <c r="I398" s="110"/>
      <c r="J398" s="110"/>
      <c r="K398" s="110"/>
    </row>
    <row r="399" spans="2:11">
      <c r="B399" s="125"/>
      <c r="C399" s="110"/>
      <c r="D399" s="110"/>
      <c r="E399" s="110"/>
      <c r="F399" s="110"/>
      <c r="G399" s="110"/>
      <c r="H399" s="110"/>
      <c r="I399" s="110"/>
      <c r="J399" s="110"/>
      <c r="K399" s="110"/>
    </row>
    <row r="400" spans="2:11">
      <c r="B400" s="125"/>
      <c r="C400" s="110"/>
      <c r="D400" s="110"/>
      <c r="E400" s="110"/>
      <c r="F400" s="110"/>
      <c r="G400" s="110"/>
      <c r="H400" s="110"/>
      <c r="I400" s="110"/>
      <c r="J400" s="110"/>
      <c r="K400" s="110"/>
    </row>
    <row r="401" spans="2:11">
      <c r="B401" s="125"/>
      <c r="C401" s="110"/>
      <c r="D401" s="110"/>
      <c r="E401" s="110"/>
      <c r="F401" s="110"/>
      <c r="G401" s="110"/>
      <c r="H401" s="110"/>
      <c r="I401" s="110"/>
      <c r="J401" s="110"/>
      <c r="K401" s="110"/>
    </row>
    <row r="402" spans="2:11">
      <c r="B402" s="125"/>
      <c r="C402" s="110"/>
      <c r="D402" s="110"/>
      <c r="E402" s="110"/>
      <c r="F402" s="110"/>
      <c r="G402" s="110"/>
      <c r="H402" s="110"/>
      <c r="I402" s="110"/>
      <c r="J402" s="110"/>
      <c r="K402" s="110"/>
    </row>
    <row r="403" spans="2:11">
      <c r="B403" s="125"/>
      <c r="C403" s="110"/>
      <c r="D403" s="110"/>
      <c r="E403" s="110"/>
      <c r="F403" s="110"/>
      <c r="G403" s="110"/>
      <c r="H403" s="110"/>
      <c r="I403" s="110"/>
      <c r="J403" s="110"/>
      <c r="K403" s="110"/>
    </row>
    <row r="404" spans="2:11">
      <c r="B404" s="125"/>
      <c r="C404" s="110"/>
      <c r="D404" s="110"/>
      <c r="E404" s="110"/>
      <c r="F404" s="110"/>
      <c r="G404" s="110"/>
      <c r="H404" s="110"/>
      <c r="I404" s="110"/>
      <c r="J404" s="110"/>
      <c r="K404" s="110"/>
    </row>
    <row r="405" spans="2:11">
      <c r="B405" s="125"/>
      <c r="C405" s="110"/>
      <c r="D405" s="110"/>
      <c r="E405" s="110"/>
      <c r="F405" s="110"/>
      <c r="G405" s="110"/>
      <c r="H405" s="110"/>
      <c r="I405" s="110"/>
      <c r="J405" s="110"/>
      <c r="K405" s="110"/>
    </row>
    <row r="406" spans="2:11">
      <c r="B406" s="125"/>
      <c r="C406" s="110"/>
      <c r="D406" s="110"/>
      <c r="E406" s="110"/>
      <c r="F406" s="110"/>
      <c r="G406" s="110"/>
      <c r="H406" s="110"/>
      <c r="I406" s="110"/>
      <c r="J406" s="110"/>
      <c r="K406" s="110"/>
    </row>
    <row r="407" spans="2:11">
      <c r="B407" s="125"/>
      <c r="C407" s="110"/>
      <c r="D407" s="110"/>
      <c r="E407" s="110"/>
      <c r="F407" s="110"/>
      <c r="G407" s="110"/>
      <c r="H407" s="110"/>
      <c r="I407" s="110"/>
      <c r="J407" s="110"/>
      <c r="K407" s="110"/>
    </row>
    <row r="408" spans="2:11">
      <c r="B408" s="125"/>
      <c r="C408" s="110"/>
      <c r="D408" s="110"/>
      <c r="E408" s="110"/>
      <c r="F408" s="110"/>
      <c r="G408" s="110"/>
      <c r="H408" s="110"/>
      <c r="I408" s="110"/>
      <c r="J408" s="110"/>
      <c r="K408" s="110"/>
    </row>
    <row r="409" spans="2:11">
      <c r="B409" s="125"/>
      <c r="C409" s="110"/>
      <c r="D409" s="110"/>
      <c r="E409" s="110"/>
      <c r="F409" s="110"/>
      <c r="G409" s="110"/>
      <c r="H409" s="110"/>
      <c r="I409" s="110"/>
      <c r="J409" s="110"/>
      <c r="K409" s="110"/>
    </row>
    <row r="410" spans="2:11">
      <c r="B410" s="125"/>
      <c r="C410" s="110"/>
      <c r="D410" s="110"/>
      <c r="E410" s="110"/>
      <c r="F410" s="110"/>
      <c r="G410" s="110"/>
      <c r="H410" s="110"/>
      <c r="I410" s="110"/>
      <c r="J410" s="110"/>
      <c r="K410" s="110"/>
    </row>
    <row r="411" spans="2:11">
      <c r="B411" s="125"/>
      <c r="C411" s="110"/>
      <c r="D411" s="110"/>
      <c r="E411" s="110"/>
      <c r="F411" s="110"/>
      <c r="G411" s="110"/>
      <c r="H411" s="110"/>
      <c r="I411" s="110"/>
      <c r="J411" s="110"/>
      <c r="K411" s="110"/>
    </row>
    <row r="412" spans="2:11">
      <c r="B412" s="125"/>
      <c r="C412" s="110"/>
      <c r="D412" s="110"/>
      <c r="E412" s="110"/>
      <c r="F412" s="110"/>
      <c r="G412" s="110"/>
      <c r="H412" s="110"/>
      <c r="I412" s="110"/>
      <c r="J412" s="110"/>
      <c r="K412" s="110"/>
    </row>
    <row r="413" spans="2:11">
      <c r="B413" s="125"/>
      <c r="C413" s="110"/>
      <c r="D413" s="110"/>
      <c r="E413" s="110"/>
      <c r="F413" s="110"/>
      <c r="G413" s="110"/>
      <c r="H413" s="110"/>
      <c r="I413" s="110"/>
      <c r="J413" s="110"/>
      <c r="K413" s="110"/>
    </row>
    <row r="414" spans="2:11">
      <c r="B414" s="125"/>
      <c r="C414" s="110"/>
      <c r="D414" s="110"/>
      <c r="E414" s="110"/>
      <c r="F414" s="110"/>
      <c r="G414" s="110"/>
      <c r="H414" s="110"/>
      <c r="I414" s="110"/>
      <c r="J414" s="110"/>
      <c r="K414" s="110"/>
    </row>
    <row r="415" spans="2:11">
      <c r="B415" s="125"/>
      <c r="C415" s="110"/>
      <c r="D415" s="110"/>
      <c r="E415" s="110"/>
      <c r="F415" s="110"/>
      <c r="G415" s="110"/>
      <c r="H415" s="110"/>
      <c r="I415" s="110"/>
      <c r="J415" s="110"/>
      <c r="K415" s="110"/>
    </row>
    <row r="416" spans="2:11">
      <c r="B416" s="125"/>
      <c r="C416" s="110"/>
      <c r="D416" s="110"/>
      <c r="E416" s="110"/>
      <c r="F416" s="110"/>
      <c r="G416" s="110"/>
      <c r="H416" s="110"/>
      <c r="I416" s="110"/>
      <c r="J416" s="110"/>
      <c r="K416" s="110"/>
    </row>
    <row r="417" spans="2:11">
      <c r="B417" s="125"/>
      <c r="C417" s="110"/>
      <c r="D417" s="110"/>
      <c r="E417" s="110"/>
      <c r="F417" s="110"/>
      <c r="G417" s="110"/>
      <c r="H417" s="110"/>
      <c r="I417" s="110"/>
      <c r="J417" s="110"/>
      <c r="K417" s="110"/>
    </row>
    <row r="418" spans="2:11">
      <c r="B418" s="125"/>
      <c r="C418" s="110"/>
      <c r="D418" s="110"/>
      <c r="E418" s="110"/>
      <c r="F418" s="110"/>
      <c r="G418" s="110"/>
      <c r="H418" s="110"/>
      <c r="I418" s="110"/>
      <c r="J418" s="110"/>
      <c r="K418" s="110"/>
    </row>
    <row r="419" spans="2:11">
      <c r="B419" s="125"/>
      <c r="C419" s="110"/>
      <c r="D419" s="110"/>
      <c r="E419" s="110"/>
      <c r="F419" s="110"/>
      <c r="G419" s="110"/>
      <c r="H419" s="110"/>
      <c r="I419" s="110"/>
      <c r="J419" s="110"/>
      <c r="K419" s="110"/>
    </row>
    <row r="420" spans="2:11">
      <c r="B420" s="125"/>
      <c r="C420" s="110"/>
      <c r="D420" s="110"/>
      <c r="E420" s="110"/>
      <c r="F420" s="110"/>
      <c r="G420" s="110"/>
      <c r="H420" s="110"/>
      <c r="I420" s="110"/>
      <c r="J420" s="110"/>
      <c r="K420" s="110"/>
    </row>
    <row r="421" spans="2:11">
      <c r="B421" s="125"/>
      <c r="C421" s="110"/>
      <c r="D421" s="110"/>
      <c r="E421" s="110"/>
      <c r="F421" s="110"/>
      <c r="G421" s="110"/>
      <c r="H421" s="110"/>
      <c r="I421" s="110"/>
      <c r="J421" s="110"/>
      <c r="K421" s="110"/>
    </row>
    <row r="422" spans="2:11">
      <c r="B422" s="125"/>
      <c r="C422" s="110"/>
      <c r="D422" s="110"/>
      <c r="E422" s="110"/>
      <c r="F422" s="110"/>
      <c r="G422" s="110"/>
      <c r="H422" s="110"/>
      <c r="I422" s="110"/>
      <c r="J422" s="110"/>
      <c r="K422" s="110"/>
    </row>
    <row r="423" spans="2:11">
      <c r="B423" s="125"/>
      <c r="C423" s="110"/>
      <c r="D423" s="110"/>
      <c r="E423" s="110"/>
      <c r="F423" s="110"/>
      <c r="G423" s="110"/>
      <c r="H423" s="110"/>
      <c r="I423" s="110"/>
      <c r="J423" s="110"/>
      <c r="K423" s="110"/>
    </row>
    <row r="424" spans="2:11">
      <c r="B424" s="125"/>
      <c r="C424" s="110"/>
      <c r="D424" s="110"/>
      <c r="E424" s="110"/>
      <c r="F424" s="110"/>
      <c r="G424" s="110"/>
      <c r="H424" s="110"/>
      <c r="I424" s="110"/>
      <c r="J424" s="110"/>
      <c r="K424" s="110"/>
    </row>
    <row r="425" spans="2:11">
      <c r="B425" s="125"/>
      <c r="C425" s="110"/>
      <c r="D425" s="110"/>
      <c r="E425" s="110"/>
      <c r="F425" s="110"/>
      <c r="G425" s="110"/>
      <c r="H425" s="110"/>
      <c r="I425" s="110"/>
      <c r="J425" s="110"/>
      <c r="K425" s="110"/>
    </row>
    <row r="426" spans="2:11">
      <c r="B426" s="125"/>
      <c r="C426" s="110"/>
      <c r="D426" s="110"/>
      <c r="E426" s="110"/>
      <c r="F426" s="110"/>
      <c r="G426" s="110"/>
      <c r="H426" s="110"/>
      <c r="I426" s="110"/>
      <c r="J426" s="110"/>
      <c r="K426" s="110"/>
    </row>
    <row r="427" spans="2:11">
      <c r="B427" s="125"/>
      <c r="C427" s="110"/>
      <c r="D427" s="110"/>
      <c r="E427" s="110"/>
      <c r="F427" s="110"/>
      <c r="G427" s="110"/>
      <c r="H427" s="110"/>
      <c r="I427" s="110"/>
      <c r="J427" s="110"/>
      <c r="K427" s="110"/>
    </row>
    <row r="428" spans="2:11">
      <c r="B428" s="125"/>
      <c r="C428" s="110"/>
      <c r="D428" s="110"/>
      <c r="E428" s="110"/>
      <c r="F428" s="110"/>
      <c r="G428" s="110"/>
      <c r="H428" s="110"/>
      <c r="I428" s="110"/>
      <c r="J428" s="110"/>
      <c r="K428" s="110"/>
    </row>
    <row r="429" spans="2:11">
      <c r="B429" s="125"/>
      <c r="C429" s="110"/>
      <c r="D429" s="110"/>
      <c r="E429" s="110"/>
      <c r="F429" s="110"/>
      <c r="G429" s="110"/>
      <c r="H429" s="110"/>
      <c r="I429" s="110"/>
      <c r="J429" s="110"/>
      <c r="K429" s="110"/>
    </row>
    <row r="430" spans="2:11">
      <c r="B430" s="125"/>
      <c r="C430" s="110"/>
      <c r="D430" s="110"/>
      <c r="E430" s="110"/>
      <c r="F430" s="110"/>
      <c r="G430" s="110"/>
      <c r="H430" s="110"/>
      <c r="I430" s="110"/>
      <c r="J430" s="110"/>
      <c r="K430" s="110"/>
    </row>
    <row r="431" spans="2:11">
      <c r="B431" s="125"/>
      <c r="C431" s="110"/>
      <c r="D431" s="110"/>
      <c r="E431" s="110"/>
      <c r="F431" s="110"/>
      <c r="G431" s="110"/>
      <c r="H431" s="110"/>
      <c r="I431" s="110"/>
      <c r="J431" s="110"/>
      <c r="K431" s="110"/>
    </row>
    <row r="432" spans="2:11">
      <c r="B432" s="125"/>
      <c r="C432" s="110"/>
      <c r="D432" s="110"/>
      <c r="E432" s="110"/>
      <c r="F432" s="110"/>
      <c r="G432" s="110"/>
      <c r="H432" s="110"/>
      <c r="I432" s="110"/>
      <c r="J432" s="110"/>
      <c r="K432" s="110"/>
    </row>
    <row r="433" spans="2:11">
      <c r="B433" s="125"/>
      <c r="C433" s="110"/>
      <c r="D433" s="110"/>
      <c r="E433" s="110"/>
      <c r="F433" s="110"/>
      <c r="G433" s="110"/>
      <c r="H433" s="110"/>
      <c r="I433" s="110"/>
      <c r="J433" s="110"/>
      <c r="K433" s="110"/>
    </row>
    <row r="434" spans="2:11">
      <c r="B434" s="125"/>
      <c r="C434" s="110"/>
      <c r="D434" s="110"/>
      <c r="E434" s="110"/>
      <c r="F434" s="110"/>
      <c r="G434" s="110"/>
      <c r="H434" s="110"/>
      <c r="I434" s="110"/>
      <c r="J434" s="110"/>
      <c r="K434" s="110"/>
    </row>
    <row r="435" spans="2:11">
      <c r="B435" s="125"/>
      <c r="C435" s="110"/>
      <c r="D435" s="110"/>
      <c r="E435" s="110"/>
      <c r="F435" s="110"/>
      <c r="G435" s="110"/>
      <c r="H435" s="110"/>
      <c r="I435" s="110"/>
      <c r="J435" s="110"/>
      <c r="K435" s="110"/>
    </row>
    <row r="436" spans="2:11">
      <c r="B436" s="125"/>
      <c r="C436" s="110"/>
      <c r="D436" s="110"/>
      <c r="E436" s="110"/>
      <c r="F436" s="110"/>
      <c r="G436" s="110"/>
      <c r="H436" s="110"/>
      <c r="I436" s="110"/>
      <c r="J436" s="110"/>
      <c r="K436" s="110"/>
    </row>
    <row r="437" spans="2:11">
      <c r="B437" s="125"/>
      <c r="C437" s="110"/>
      <c r="D437" s="110"/>
      <c r="E437" s="110"/>
      <c r="F437" s="110"/>
      <c r="G437" s="110"/>
      <c r="H437" s="110"/>
      <c r="I437" s="110"/>
      <c r="J437" s="110"/>
      <c r="K437" s="110"/>
    </row>
    <row r="438" spans="2:11">
      <c r="B438" s="125"/>
      <c r="C438" s="110"/>
      <c r="D438" s="110"/>
      <c r="E438" s="110"/>
      <c r="F438" s="110"/>
      <c r="G438" s="110"/>
      <c r="H438" s="110"/>
      <c r="I438" s="110"/>
      <c r="J438" s="110"/>
      <c r="K438" s="110"/>
    </row>
    <row r="439" spans="2:11">
      <c r="B439" s="125"/>
      <c r="C439" s="110"/>
      <c r="D439" s="110"/>
      <c r="E439" s="110"/>
      <c r="F439" s="110"/>
      <c r="G439" s="110"/>
      <c r="H439" s="110"/>
      <c r="I439" s="110"/>
      <c r="J439" s="110"/>
      <c r="K439" s="110"/>
    </row>
    <row r="440" spans="2:11">
      <c r="B440" s="125"/>
      <c r="C440" s="110"/>
      <c r="D440" s="110"/>
      <c r="E440" s="110"/>
      <c r="F440" s="110"/>
      <c r="G440" s="110"/>
      <c r="H440" s="110"/>
      <c r="I440" s="110"/>
      <c r="J440" s="110"/>
      <c r="K440" s="110"/>
    </row>
    <row r="441" spans="2:11">
      <c r="B441" s="125"/>
      <c r="C441" s="110"/>
      <c r="D441" s="110"/>
      <c r="E441" s="110"/>
      <c r="F441" s="110"/>
      <c r="G441" s="110"/>
      <c r="H441" s="110"/>
      <c r="I441" s="110"/>
      <c r="J441" s="110"/>
      <c r="K441" s="110"/>
    </row>
    <row r="442" spans="2:11">
      <c r="B442" s="125"/>
      <c r="C442" s="110"/>
      <c r="D442" s="110"/>
      <c r="E442" s="110"/>
      <c r="F442" s="110"/>
      <c r="G442" s="110"/>
      <c r="H442" s="110"/>
      <c r="I442" s="110"/>
      <c r="J442" s="110"/>
      <c r="K442" s="110"/>
    </row>
    <row r="443" spans="2:11">
      <c r="B443" s="125"/>
      <c r="C443" s="110"/>
      <c r="D443" s="110"/>
      <c r="E443" s="110"/>
      <c r="F443" s="110"/>
      <c r="G443" s="110"/>
      <c r="H443" s="110"/>
      <c r="I443" s="110"/>
      <c r="J443" s="110"/>
      <c r="K443" s="110"/>
    </row>
    <row r="444" spans="2:11">
      <c r="B444" s="125"/>
      <c r="C444" s="110"/>
      <c r="D444" s="110"/>
      <c r="E444" s="110"/>
      <c r="F444" s="110"/>
      <c r="G444" s="110"/>
      <c r="H444" s="110"/>
      <c r="I444" s="110"/>
      <c r="J444" s="110"/>
      <c r="K444" s="110"/>
    </row>
    <row r="445" spans="2:11">
      <c r="B445" s="125"/>
      <c r="C445" s="110"/>
      <c r="D445" s="110"/>
      <c r="E445" s="110"/>
      <c r="F445" s="110"/>
      <c r="G445" s="110"/>
      <c r="H445" s="110"/>
      <c r="I445" s="110"/>
      <c r="J445" s="110"/>
      <c r="K445" s="110"/>
    </row>
    <row r="446" spans="2:11">
      <c r="B446" s="125"/>
      <c r="C446" s="110"/>
      <c r="D446" s="110"/>
      <c r="E446" s="110"/>
      <c r="F446" s="110"/>
      <c r="G446" s="110"/>
      <c r="H446" s="110"/>
      <c r="I446" s="110"/>
      <c r="J446" s="110"/>
      <c r="K446" s="110"/>
    </row>
    <row r="447" spans="2:11">
      <c r="B447" s="125"/>
      <c r="C447" s="110"/>
      <c r="D447" s="110"/>
      <c r="E447" s="110"/>
      <c r="F447" s="110"/>
      <c r="G447" s="110"/>
      <c r="H447" s="110"/>
      <c r="I447" s="110"/>
      <c r="J447" s="110"/>
      <c r="K447" s="110"/>
    </row>
    <row r="448" spans="2:11">
      <c r="B448" s="125"/>
      <c r="C448" s="110"/>
      <c r="D448" s="110"/>
      <c r="E448" s="110"/>
      <c r="F448" s="110"/>
      <c r="G448" s="110"/>
      <c r="H448" s="110"/>
      <c r="I448" s="110"/>
      <c r="J448" s="110"/>
      <c r="K448" s="110"/>
    </row>
    <row r="449" spans="2:11">
      <c r="B449" s="125"/>
      <c r="C449" s="110"/>
      <c r="D449" s="110"/>
      <c r="E449" s="110"/>
      <c r="F449" s="110"/>
      <c r="G449" s="110"/>
      <c r="H449" s="110"/>
      <c r="I449" s="110"/>
      <c r="J449" s="110"/>
      <c r="K449" s="110"/>
    </row>
    <row r="450" spans="2:11">
      <c r="B450" s="125"/>
      <c r="C450" s="110"/>
      <c r="D450" s="110"/>
      <c r="E450" s="110"/>
      <c r="F450" s="110"/>
      <c r="G450" s="110"/>
      <c r="H450" s="110"/>
      <c r="I450" s="110"/>
      <c r="J450" s="110"/>
      <c r="K450" s="110"/>
    </row>
    <row r="451" spans="2:11">
      <c r="B451" s="125"/>
      <c r="C451" s="110"/>
      <c r="D451" s="110"/>
      <c r="E451" s="110"/>
      <c r="F451" s="110"/>
      <c r="G451" s="110"/>
      <c r="H451" s="110"/>
      <c r="I451" s="110"/>
      <c r="J451" s="110"/>
      <c r="K451" s="110"/>
    </row>
    <row r="452" spans="2:11">
      <c r="B452" s="125"/>
      <c r="C452" s="110"/>
      <c r="D452" s="110"/>
      <c r="E452" s="110"/>
      <c r="F452" s="110"/>
      <c r="G452" s="110"/>
      <c r="H452" s="110"/>
      <c r="I452" s="110"/>
      <c r="J452" s="110"/>
      <c r="K452" s="110"/>
    </row>
    <row r="453" spans="2:11">
      <c r="B453" s="125"/>
      <c r="C453" s="110"/>
      <c r="D453" s="110"/>
      <c r="E453" s="110"/>
      <c r="F453" s="110"/>
      <c r="G453" s="110"/>
      <c r="H453" s="110"/>
      <c r="I453" s="110"/>
      <c r="J453" s="110"/>
      <c r="K453" s="110"/>
    </row>
    <row r="454" spans="2:11">
      <c r="B454" s="125"/>
      <c r="C454" s="110"/>
      <c r="D454" s="110"/>
      <c r="E454" s="110"/>
      <c r="F454" s="110"/>
      <c r="G454" s="110"/>
      <c r="H454" s="110"/>
      <c r="I454" s="110"/>
      <c r="J454" s="110"/>
      <c r="K454" s="110"/>
    </row>
    <row r="455" spans="2:11">
      <c r="B455" s="125"/>
      <c r="C455" s="110"/>
      <c r="D455" s="110"/>
      <c r="E455" s="110"/>
      <c r="F455" s="110"/>
      <c r="G455" s="110"/>
      <c r="H455" s="110"/>
      <c r="I455" s="110"/>
      <c r="J455" s="110"/>
      <c r="K455" s="110"/>
    </row>
    <row r="456" spans="2:11">
      <c r="B456" s="125"/>
      <c r="C456" s="110"/>
      <c r="D456" s="110"/>
      <c r="E456" s="110"/>
      <c r="F456" s="110"/>
      <c r="G456" s="110"/>
      <c r="H456" s="110"/>
      <c r="I456" s="110"/>
      <c r="J456" s="110"/>
      <c r="K456" s="110"/>
    </row>
    <row r="457" spans="2:11">
      <c r="B457" s="125"/>
      <c r="C457" s="110"/>
      <c r="D457" s="110"/>
      <c r="E457" s="110"/>
      <c r="F457" s="110"/>
      <c r="G457" s="110"/>
      <c r="H457" s="110"/>
      <c r="I457" s="110"/>
      <c r="J457" s="110"/>
      <c r="K457" s="110"/>
    </row>
    <row r="458" spans="2:11">
      <c r="B458" s="125"/>
      <c r="C458" s="110"/>
      <c r="D458" s="110"/>
      <c r="E458" s="110"/>
      <c r="F458" s="110"/>
      <c r="G458" s="110"/>
      <c r="H458" s="110"/>
      <c r="I458" s="110"/>
      <c r="J458" s="110"/>
      <c r="K458" s="110"/>
    </row>
    <row r="459" spans="2:11">
      <c r="B459" s="125"/>
      <c r="C459" s="110"/>
      <c r="D459" s="110"/>
      <c r="E459" s="110"/>
      <c r="F459" s="110"/>
      <c r="G459" s="110"/>
      <c r="H459" s="110"/>
      <c r="I459" s="110"/>
      <c r="J459" s="110"/>
      <c r="K459" s="110"/>
    </row>
    <row r="460" spans="2:11">
      <c r="B460" s="125"/>
      <c r="C460" s="110"/>
      <c r="D460" s="110"/>
      <c r="E460" s="110"/>
      <c r="F460" s="110"/>
      <c r="G460" s="110"/>
      <c r="H460" s="110"/>
      <c r="I460" s="110"/>
      <c r="J460" s="110"/>
      <c r="K460" s="110"/>
    </row>
    <row r="461" spans="2:11">
      <c r="B461" s="125"/>
      <c r="C461" s="110"/>
      <c r="D461" s="110"/>
      <c r="E461" s="110"/>
      <c r="F461" s="110"/>
      <c r="G461" s="110"/>
      <c r="H461" s="110"/>
      <c r="I461" s="110"/>
      <c r="J461" s="110"/>
      <c r="K461" s="110"/>
    </row>
    <row r="462" spans="2:11">
      <c r="B462" s="125"/>
      <c r="C462" s="110"/>
      <c r="D462" s="110"/>
      <c r="E462" s="110"/>
      <c r="F462" s="110"/>
      <c r="G462" s="110"/>
      <c r="H462" s="110"/>
      <c r="I462" s="110"/>
      <c r="J462" s="110"/>
      <c r="K462" s="110"/>
    </row>
    <row r="463" spans="2:11">
      <c r="B463" s="125"/>
      <c r="C463" s="110"/>
      <c r="D463" s="110"/>
      <c r="E463" s="110"/>
      <c r="F463" s="110"/>
      <c r="G463" s="110"/>
      <c r="H463" s="110"/>
      <c r="I463" s="110"/>
      <c r="J463" s="110"/>
      <c r="K463" s="110"/>
    </row>
    <row r="464" spans="2:11">
      <c r="B464" s="125"/>
      <c r="C464" s="110"/>
      <c r="D464" s="110"/>
      <c r="E464" s="110"/>
      <c r="F464" s="110"/>
      <c r="G464" s="110"/>
      <c r="H464" s="110"/>
      <c r="I464" s="110"/>
      <c r="J464" s="110"/>
      <c r="K464" s="110"/>
    </row>
    <row r="465" spans="2:11">
      <c r="B465" s="125"/>
      <c r="C465" s="110"/>
      <c r="D465" s="110"/>
      <c r="E465" s="110"/>
      <c r="F465" s="110"/>
      <c r="G465" s="110"/>
      <c r="H465" s="110"/>
      <c r="I465" s="110"/>
      <c r="J465" s="110"/>
      <c r="K465" s="110"/>
    </row>
    <row r="466" spans="2:11">
      <c r="B466" s="125"/>
      <c r="C466" s="110"/>
      <c r="D466" s="110"/>
      <c r="E466" s="110"/>
      <c r="F466" s="110"/>
      <c r="G466" s="110"/>
      <c r="H466" s="110"/>
      <c r="I466" s="110"/>
      <c r="J466" s="110"/>
      <c r="K466" s="110"/>
    </row>
    <row r="467" spans="2:11">
      <c r="B467" s="125"/>
      <c r="C467" s="110"/>
      <c r="D467" s="110"/>
      <c r="E467" s="110"/>
      <c r="F467" s="110"/>
      <c r="G467" s="110"/>
      <c r="H467" s="110"/>
      <c r="I467" s="110"/>
      <c r="J467" s="110"/>
      <c r="K467" s="110"/>
    </row>
    <row r="468" spans="2:11">
      <c r="B468" s="125"/>
      <c r="C468" s="110"/>
      <c r="D468" s="110"/>
      <c r="E468" s="110"/>
      <c r="F468" s="110"/>
      <c r="G468" s="110"/>
      <c r="H468" s="110"/>
      <c r="I468" s="110"/>
      <c r="J468" s="110"/>
      <c r="K468" s="110"/>
    </row>
    <row r="469" spans="2:11">
      <c r="B469" s="125"/>
      <c r="C469" s="110"/>
      <c r="D469" s="110"/>
      <c r="E469" s="110"/>
      <c r="F469" s="110"/>
      <c r="G469" s="110"/>
      <c r="H469" s="110"/>
      <c r="I469" s="110"/>
      <c r="J469" s="110"/>
      <c r="K469" s="110"/>
    </row>
    <row r="470" spans="2:11">
      <c r="B470" s="125"/>
      <c r="C470" s="110"/>
      <c r="D470" s="110"/>
      <c r="E470" s="110"/>
      <c r="F470" s="110"/>
      <c r="G470" s="110"/>
      <c r="H470" s="110"/>
      <c r="I470" s="110"/>
      <c r="J470" s="110"/>
      <c r="K470" s="110"/>
    </row>
    <row r="471" spans="2:11">
      <c r="B471" s="125"/>
      <c r="C471" s="110"/>
      <c r="D471" s="110"/>
      <c r="E471" s="110"/>
      <c r="F471" s="110"/>
      <c r="G471" s="110"/>
      <c r="H471" s="110"/>
      <c r="I471" s="110"/>
      <c r="J471" s="110"/>
      <c r="K471" s="110"/>
    </row>
    <row r="472" spans="2:11">
      <c r="B472" s="125"/>
      <c r="C472" s="110"/>
      <c r="D472" s="110"/>
      <c r="E472" s="110"/>
      <c r="F472" s="110"/>
      <c r="G472" s="110"/>
      <c r="H472" s="110"/>
      <c r="I472" s="110"/>
      <c r="J472" s="110"/>
      <c r="K472" s="110"/>
    </row>
    <row r="473" spans="2:11">
      <c r="B473" s="125"/>
      <c r="C473" s="110"/>
      <c r="D473" s="110"/>
      <c r="E473" s="110"/>
      <c r="F473" s="110"/>
      <c r="G473" s="110"/>
      <c r="H473" s="110"/>
      <c r="I473" s="110"/>
      <c r="J473" s="110"/>
      <c r="K473" s="110"/>
    </row>
    <row r="474" spans="2:11">
      <c r="B474" s="125"/>
      <c r="C474" s="110"/>
      <c r="D474" s="110"/>
      <c r="E474" s="110"/>
      <c r="F474" s="110"/>
      <c r="G474" s="110"/>
      <c r="H474" s="110"/>
      <c r="I474" s="110"/>
      <c r="J474" s="110"/>
      <c r="K474" s="110"/>
    </row>
    <row r="475" spans="2:11">
      <c r="B475" s="125"/>
      <c r="C475" s="110"/>
      <c r="D475" s="110"/>
      <c r="E475" s="110"/>
      <c r="F475" s="110"/>
      <c r="G475" s="110"/>
      <c r="H475" s="110"/>
      <c r="I475" s="110"/>
      <c r="J475" s="110"/>
      <c r="K475" s="110"/>
    </row>
    <row r="476" spans="2:11">
      <c r="B476" s="125"/>
      <c r="C476" s="110"/>
      <c r="D476" s="110"/>
      <c r="E476" s="110"/>
      <c r="F476" s="110"/>
      <c r="G476" s="110"/>
      <c r="H476" s="110"/>
      <c r="I476" s="110"/>
      <c r="J476" s="110"/>
      <c r="K476" s="110"/>
    </row>
    <row r="477" spans="2:11">
      <c r="B477" s="125"/>
      <c r="C477" s="110"/>
      <c r="D477" s="110"/>
      <c r="E477" s="110"/>
      <c r="F477" s="110"/>
      <c r="G477" s="110"/>
      <c r="H477" s="110"/>
      <c r="I477" s="110"/>
      <c r="J477" s="110"/>
      <c r="K477" s="110"/>
    </row>
    <row r="478" spans="2:11">
      <c r="B478" s="125"/>
      <c r="C478" s="110"/>
      <c r="D478" s="110"/>
      <c r="E478" s="110"/>
      <c r="F478" s="110"/>
      <c r="G478" s="110"/>
      <c r="H478" s="110"/>
      <c r="I478" s="110"/>
      <c r="J478" s="110"/>
      <c r="K478" s="110"/>
    </row>
    <row r="479" spans="2:11">
      <c r="B479" s="125"/>
      <c r="C479" s="110"/>
      <c r="D479" s="110"/>
      <c r="E479" s="110"/>
      <c r="F479" s="110"/>
      <c r="G479" s="110"/>
      <c r="H479" s="110"/>
      <c r="I479" s="110"/>
      <c r="J479" s="110"/>
      <c r="K479" s="110"/>
    </row>
    <row r="480" spans="2:11">
      <c r="B480" s="125"/>
      <c r="C480" s="110"/>
      <c r="D480" s="110"/>
      <c r="E480" s="110"/>
      <c r="F480" s="110"/>
      <c r="G480" s="110"/>
      <c r="H480" s="110"/>
      <c r="I480" s="110"/>
      <c r="J480" s="110"/>
      <c r="K480" s="110"/>
    </row>
    <row r="481" spans="2:11">
      <c r="B481" s="125"/>
      <c r="C481" s="110"/>
      <c r="D481" s="110"/>
      <c r="E481" s="110"/>
      <c r="F481" s="110"/>
      <c r="G481" s="110"/>
      <c r="H481" s="110"/>
      <c r="I481" s="110"/>
      <c r="J481" s="110"/>
      <c r="K481" s="110"/>
    </row>
    <row r="482" spans="2:11">
      <c r="B482" s="125"/>
      <c r="C482" s="110"/>
      <c r="D482" s="110"/>
      <c r="E482" s="110"/>
      <c r="F482" s="110"/>
      <c r="G482" s="110"/>
      <c r="H482" s="110"/>
      <c r="I482" s="110"/>
      <c r="J482" s="110"/>
      <c r="K482" s="110"/>
    </row>
    <row r="483" spans="2:11">
      <c r="B483" s="125"/>
      <c r="C483" s="110"/>
      <c r="D483" s="110"/>
      <c r="E483" s="110"/>
      <c r="F483" s="110"/>
      <c r="G483" s="110"/>
      <c r="H483" s="110"/>
      <c r="I483" s="110"/>
      <c r="J483" s="110"/>
      <c r="K483" s="110"/>
    </row>
    <row r="484" spans="2:11">
      <c r="B484" s="125"/>
      <c r="C484" s="110"/>
      <c r="D484" s="110"/>
      <c r="E484" s="110"/>
      <c r="F484" s="110"/>
      <c r="G484" s="110"/>
      <c r="H484" s="110"/>
      <c r="I484" s="110"/>
      <c r="J484" s="110"/>
      <c r="K484" s="110"/>
    </row>
    <row r="485" spans="2:11">
      <c r="B485" s="125"/>
      <c r="C485" s="110"/>
      <c r="D485" s="110"/>
      <c r="E485" s="110"/>
      <c r="F485" s="110"/>
      <c r="G485" s="110"/>
      <c r="H485" s="110"/>
      <c r="I485" s="110"/>
      <c r="J485" s="110"/>
      <c r="K485" s="110"/>
    </row>
    <row r="486" spans="2:11">
      <c r="B486" s="125"/>
      <c r="C486" s="110"/>
      <c r="D486" s="110"/>
      <c r="E486" s="110"/>
      <c r="F486" s="110"/>
      <c r="G486" s="110"/>
      <c r="H486" s="110"/>
      <c r="I486" s="110"/>
      <c r="J486" s="110"/>
      <c r="K486" s="110"/>
    </row>
    <row r="487" spans="2:11">
      <c r="B487" s="125"/>
      <c r="C487" s="110"/>
      <c r="D487" s="110"/>
      <c r="E487" s="110"/>
      <c r="F487" s="110"/>
      <c r="G487" s="110"/>
      <c r="H487" s="110"/>
      <c r="I487" s="110"/>
      <c r="J487" s="110"/>
      <c r="K487" s="110"/>
    </row>
    <row r="488" spans="2:11">
      <c r="B488" s="125"/>
      <c r="C488" s="110"/>
      <c r="D488" s="110"/>
      <c r="E488" s="110"/>
      <c r="F488" s="110"/>
      <c r="G488" s="110"/>
      <c r="H488" s="110"/>
      <c r="I488" s="110"/>
      <c r="J488" s="110"/>
      <c r="K488" s="110"/>
    </row>
    <row r="489" spans="2:11">
      <c r="B489" s="125"/>
      <c r="C489" s="110"/>
      <c r="D489" s="110"/>
      <c r="E489" s="110"/>
      <c r="F489" s="110"/>
      <c r="G489" s="110"/>
      <c r="H489" s="110"/>
      <c r="I489" s="110"/>
      <c r="J489" s="110"/>
      <c r="K489" s="110"/>
    </row>
    <row r="490" spans="2:11">
      <c r="B490" s="125"/>
      <c r="C490" s="110"/>
      <c r="D490" s="110"/>
      <c r="E490" s="110"/>
      <c r="F490" s="110"/>
      <c r="G490" s="110"/>
      <c r="H490" s="110"/>
      <c r="I490" s="110"/>
      <c r="J490" s="110"/>
      <c r="K490" s="110"/>
    </row>
    <row r="491" spans="2:11">
      <c r="B491" s="125"/>
      <c r="C491" s="110"/>
      <c r="D491" s="110"/>
      <c r="E491" s="110"/>
      <c r="F491" s="110"/>
      <c r="G491" s="110"/>
      <c r="H491" s="110"/>
      <c r="I491" s="110"/>
      <c r="J491" s="110"/>
      <c r="K491" s="110"/>
    </row>
    <row r="492" spans="2:11">
      <c r="B492" s="125"/>
      <c r="C492" s="110"/>
      <c r="D492" s="110"/>
      <c r="E492" s="110"/>
      <c r="F492" s="110"/>
      <c r="G492" s="110"/>
      <c r="H492" s="110"/>
      <c r="I492" s="110"/>
      <c r="J492" s="110"/>
      <c r="K492" s="110"/>
    </row>
    <row r="493" spans="2:11">
      <c r="B493" s="125"/>
      <c r="C493" s="110"/>
      <c r="D493" s="110"/>
      <c r="E493" s="110"/>
      <c r="F493" s="110"/>
      <c r="G493" s="110"/>
      <c r="H493" s="110"/>
      <c r="I493" s="110"/>
      <c r="J493" s="110"/>
      <c r="K493" s="110"/>
    </row>
    <row r="494" spans="2:11">
      <c r="B494" s="125"/>
      <c r="C494" s="110"/>
      <c r="D494" s="110"/>
      <c r="E494" s="110"/>
      <c r="F494" s="110"/>
      <c r="G494" s="110"/>
      <c r="H494" s="110"/>
      <c r="I494" s="110"/>
      <c r="J494" s="110"/>
      <c r="K494" s="110"/>
    </row>
    <row r="495" spans="2:11">
      <c r="B495" s="125"/>
      <c r="C495" s="110"/>
      <c r="D495" s="110"/>
      <c r="E495" s="110"/>
      <c r="F495" s="110"/>
      <c r="G495" s="110"/>
      <c r="H495" s="110"/>
      <c r="I495" s="110"/>
      <c r="J495" s="110"/>
      <c r="K495" s="110"/>
    </row>
    <row r="496" spans="2:11">
      <c r="B496" s="125"/>
      <c r="C496" s="110"/>
      <c r="D496" s="110"/>
      <c r="E496" s="110"/>
      <c r="F496" s="110"/>
      <c r="G496" s="110"/>
      <c r="H496" s="110"/>
      <c r="I496" s="110"/>
      <c r="J496" s="110"/>
      <c r="K496" s="110"/>
    </row>
    <row r="497" spans="2:11">
      <c r="B497" s="125"/>
      <c r="C497" s="110"/>
      <c r="D497" s="110"/>
      <c r="E497" s="110"/>
      <c r="F497" s="110"/>
      <c r="G497" s="110"/>
      <c r="H497" s="110"/>
      <c r="I497" s="110"/>
      <c r="J497" s="110"/>
      <c r="K497" s="110"/>
    </row>
    <row r="498" spans="2:11">
      <c r="B498" s="125"/>
      <c r="C498" s="110"/>
      <c r="D498" s="110"/>
      <c r="E498" s="110"/>
      <c r="F498" s="110"/>
      <c r="G498" s="110"/>
      <c r="H498" s="110"/>
      <c r="I498" s="110"/>
      <c r="J498" s="110"/>
      <c r="K498" s="110"/>
    </row>
    <row r="499" spans="2:11">
      <c r="B499" s="125"/>
      <c r="C499" s="110"/>
      <c r="D499" s="110"/>
      <c r="E499" s="110"/>
      <c r="F499" s="110"/>
      <c r="G499" s="110"/>
      <c r="H499" s="110"/>
      <c r="I499" s="110"/>
      <c r="J499" s="110"/>
      <c r="K499" s="110"/>
    </row>
    <row r="500" spans="2:11">
      <c r="B500" s="125"/>
      <c r="C500" s="110"/>
      <c r="D500" s="110"/>
      <c r="E500" s="110"/>
      <c r="F500" s="110"/>
      <c r="G500" s="110"/>
      <c r="H500" s="110"/>
      <c r="I500" s="110"/>
      <c r="J500" s="110"/>
      <c r="K500" s="110"/>
    </row>
    <row r="501" spans="2:11">
      <c r="B501" s="125"/>
      <c r="C501" s="110"/>
      <c r="D501" s="110"/>
      <c r="E501" s="110"/>
      <c r="F501" s="110"/>
      <c r="G501" s="110"/>
      <c r="H501" s="110"/>
      <c r="I501" s="110"/>
      <c r="J501" s="110"/>
      <c r="K501" s="110"/>
    </row>
    <row r="502" spans="2:11">
      <c r="B502" s="125"/>
      <c r="C502" s="110"/>
      <c r="D502" s="110"/>
      <c r="E502" s="110"/>
      <c r="F502" s="110"/>
      <c r="G502" s="110"/>
      <c r="H502" s="110"/>
      <c r="I502" s="110"/>
      <c r="J502" s="110"/>
      <c r="K502" s="110"/>
    </row>
    <row r="503" spans="2:11">
      <c r="B503" s="125"/>
      <c r="C503" s="110"/>
      <c r="D503" s="110"/>
      <c r="E503" s="110"/>
      <c r="F503" s="110"/>
      <c r="G503" s="110"/>
      <c r="H503" s="110"/>
      <c r="I503" s="110"/>
      <c r="J503" s="110"/>
      <c r="K503" s="110"/>
    </row>
    <row r="504" spans="2:11">
      <c r="B504" s="125"/>
      <c r="C504" s="110"/>
      <c r="D504" s="110"/>
      <c r="E504" s="110"/>
      <c r="F504" s="110"/>
      <c r="G504" s="110"/>
      <c r="H504" s="110"/>
      <c r="I504" s="110"/>
      <c r="J504" s="110"/>
      <c r="K504" s="110"/>
    </row>
    <row r="505" spans="2:11">
      <c r="B505" s="125"/>
      <c r="C505" s="110"/>
      <c r="D505" s="110"/>
      <c r="E505" s="110"/>
      <c r="F505" s="110"/>
      <c r="G505" s="110"/>
      <c r="H505" s="110"/>
      <c r="I505" s="110"/>
      <c r="J505" s="110"/>
      <c r="K505" s="110"/>
    </row>
    <row r="506" spans="2:11">
      <c r="B506" s="125"/>
      <c r="C506" s="110"/>
      <c r="D506" s="110"/>
      <c r="E506" s="110"/>
      <c r="F506" s="110"/>
      <c r="G506" s="110"/>
      <c r="H506" s="110"/>
      <c r="I506" s="110"/>
      <c r="J506" s="110"/>
      <c r="K506" s="110"/>
    </row>
    <row r="507" spans="2:11">
      <c r="B507" s="125"/>
      <c r="C507" s="110"/>
      <c r="D507" s="110"/>
      <c r="E507" s="110"/>
      <c r="F507" s="110"/>
      <c r="G507" s="110"/>
      <c r="H507" s="110"/>
      <c r="I507" s="110"/>
      <c r="J507" s="110"/>
      <c r="K507" s="110"/>
    </row>
    <row r="508" spans="2:11">
      <c r="B508" s="125"/>
      <c r="C508" s="110"/>
      <c r="D508" s="110"/>
      <c r="E508" s="110"/>
      <c r="F508" s="110"/>
      <c r="G508" s="110"/>
      <c r="H508" s="110"/>
      <c r="I508" s="110"/>
      <c r="J508" s="110"/>
      <c r="K508" s="110"/>
    </row>
    <row r="509" spans="2:11">
      <c r="B509" s="125"/>
      <c r="C509" s="110"/>
      <c r="D509" s="110"/>
      <c r="E509" s="110"/>
      <c r="F509" s="110"/>
      <c r="G509" s="110"/>
      <c r="H509" s="110"/>
      <c r="I509" s="110"/>
      <c r="J509" s="110"/>
      <c r="K509" s="110"/>
    </row>
    <row r="510" spans="2:11">
      <c r="B510" s="125"/>
      <c r="C510" s="110"/>
      <c r="D510" s="110"/>
      <c r="E510" s="110"/>
      <c r="F510" s="110"/>
      <c r="G510" s="110"/>
      <c r="H510" s="110"/>
      <c r="I510" s="110"/>
      <c r="J510" s="110"/>
      <c r="K510" s="110"/>
    </row>
    <row r="511" spans="2:11">
      <c r="B511" s="125"/>
      <c r="C511" s="110"/>
      <c r="D511" s="110"/>
      <c r="E511" s="110"/>
      <c r="F511" s="110"/>
      <c r="G511" s="110"/>
      <c r="H511" s="110"/>
      <c r="I511" s="110"/>
      <c r="J511" s="110"/>
      <c r="K511" s="110"/>
    </row>
    <row r="512" spans="2:11">
      <c r="B512" s="125"/>
      <c r="C512" s="110"/>
      <c r="D512" s="110"/>
      <c r="E512" s="110"/>
      <c r="F512" s="110"/>
      <c r="G512" s="110"/>
      <c r="H512" s="110"/>
      <c r="I512" s="110"/>
      <c r="J512" s="110"/>
      <c r="K512" s="110"/>
    </row>
    <row r="513" spans="2:11">
      <c r="B513" s="125"/>
      <c r="C513" s="110"/>
      <c r="D513" s="110"/>
      <c r="E513" s="110"/>
      <c r="F513" s="110"/>
      <c r="G513" s="110"/>
      <c r="H513" s="110"/>
      <c r="I513" s="110"/>
      <c r="J513" s="110"/>
      <c r="K513" s="110"/>
    </row>
    <row r="514" spans="2:11">
      <c r="B514" s="125"/>
      <c r="C514" s="110"/>
      <c r="D514" s="110"/>
      <c r="E514" s="110"/>
      <c r="F514" s="110"/>
      <c r="G514" s="110"/>
      <c r="H514" s="110"/>
      <c r="I514" s="110"/>
      <c r="J514" s="110"/>
      <c r="K514" s="110"/>
    </row>
    <row r="515" spans="2:11">
      <c r="B515" s="125"/>
      <c r="C515" s="110"/>
      <c r="D515" s="110"/>
      <c r="E515" s="110"/>
      <c r="F515" s="110"/>
      <c r="G515" s="110"/>
      <c r="H515" s="110"/>
      <c r="I515" s="110"/>
      <c r="J515" s="110"/>
      <c r="K515" s="110"/>
    </row>
    <row r="516" spans="2:11">
      <c r="B516" s="125"/>
      <c r="C516" s="110"/>
      <c r="D516" s="110"/>
      <c r="E516" s="110"/>
      <c r="F516" s="110"/>
      <c r="G516" s="110"/>
      <c r="H516" s="110"/>
      <c r="I516" s="110"/>
      <c r="J516" s="110"/>
      <c r="K516" s="110"/>
    </row>
    <row r="517" spans="2:11">
      <c r="B517" s="125"/>
      <c r="C517" s="110"/>
      <c r="D517" s="110"/>
      <c r="E517" s="110"/>
      <c r="F517" s="110"/>
      <c r="G517" s="110"/>
      <c r="H517" s="110"/>
      <c r="I517" s="110"/>
      <c r="J517" s="110"/>
      <c r="K517" s="110"/>
    </row>
    <row r="518" spans="2:11">
      <c r="B518" s="125"/>
      <c r="C518" s="110"/>
      <c r="D518" s="110"/>
      <c r="E518" s="110"/>
      <c r="F518" s="110"/>
      <c r="G518" s="110"/>
      <c r="H518" s="110"/>
      <c r="I518" s="110"/>
      <c r="J518" s="110"/>
      <c r="K518" s="110"/>
    </row>
    <row r="519" spans="2:11">
      <c r="B519" s="125"/>
      <c r="C519" s="110"/>
      <c r="D519" s="110"/>
      <c r="E519" s="110"/>
      <c r="F519" s="110"/>
      <c r="G519" s="110"/>
      <c r="H519" s="110"/>
      <c r="I519" s="110"/>
      <c r="J519" s="110"/>
      <c r="K519" s="110"/>
    </row>
    <row r="520" spans="2:11">
      <c r="B520" s="125"/>
      <c r="C520" s="110"/>
      <c r="D520" s="110"/>
      <c r="E520" s="110"/>
      <c r="F520" s="110"/>
      <c r="G520" s="110"/>
      <c r="H520" s="110"/>
      <c r="I520" s="110"/>
      <c r="J520" s="110"/>
      <c r="K520" s="110"/>
    </row>
    <row r="521" spans="2:11">
      <c r="B521" s="125"/>
      <c r="C521" s="110"/>
      <c r="D521" s="110"/>
      <c r="E521" s="110"/>
      <c r="F521" s="110"/>
      <c r="G521" s="110"/>
      <c r="H521" s="110"/>
      <c r="I521" s="110"/>
      <c r="J521" s="110"/>
      <c r="K521" s="110"/>
    </row>
    <row r="522" spans="2:11">
      <c r="B522" s="125"/>
      <c r="C522" s="110"/>
      <c r="D522" s="110"/>
      <c r="E522" s="110"/>
      <c r="F522" s="110"/>
      <c r="G522" s="110"/>
      <c r="H522" s="110"/>
      <c r="I522" s="110"/>
      <c r="J522" s="110"/>
      <c r="K522" s="110"/>
    </row>
    <row r="523" spans="2:11">
      <c r="B523" s="125"/>
      <c r="C523" s="110"/>
      <c r="D523" s="110"/>
      <c r="E523" s="110"/>
      <c r="F523" s="110"/>
      <c r="G523" s="110"/>
      <c r="H523" s="110"/>
      <c r="I523" s="110"/>
      <c r="J523" s="110"/>
      <c r="K523" s="110"/>
    </row>
    <row r="524" spans="2:11">
      <c r="B524" s="125"/>
      <c r="C524" s="110"/>
      <c r="D524" s="110"/>
      <c r="E524" s="110"/>
      <c r="F524" s="110"/>
      <c r="G524" s="110"/>
      <c r="H524" s="110"/>
      <c r="I524" s="110"/>
      <c r="J524" s="110"/>
      <c r="K524" s="110"/>
    </row>
    <row r="525" spans="2:11">
      <c r="B525" s="125"/>
      <c r="C525" s="110"/>
      <c r="D525" s="110"/>
      <c r="E525" s="110"/>
      <c r="F525" s="110"/>
      <c r="G525" s="110"/>
      <c r="H525" s="110"/>
      <c r="I525" s="110"/>
      <c r="J525" s="110"/>
      <c r="K525" s="110"/>
    </row>
    <row r="526" spans="2:11">
      <c r="B526" s="125"/>
      <c r="C526" s="110"/>
      <c r="D526" s="110"/>
      <c r="E526" s="110"/>
      <c r="F526" s="110"/>
      <c r="G526" s="110"/>
      <c r="H526" s="110"/>
      <c r="I526" s="110"/>
      <c r="J526" s="110"/>
      <c r="K526" s="110"/>
    </row>
    <row r="527" spans="2:11">
      <c r="B527" s="125"/>
      <c r="C527" s="110"/>
      <c r="D527" s="110"/>
      <c r="E527" s="110"/>
      <c r="F527" s="110"/>
      <c r="G527" s="110"/>
      <c r="H527" s="110"/>
      <c r="I527" s="110"/>
      <c r="J527" s="110"/>
      <c r="K527" s="110"/>
    </row>
    <row r="528" spans="2:11">
      <c r="B528" s="125"/>
      <c r="C528" s="110"/>
      <c r="D528" s="110"/>
      <c r="E528" s="110"/>
      <c r="F528" s="110"/>
      <c r="G528" s="110"/>
      <c r="H528" s="110"/>
      <c r="I528" s="110"/>
      <c r="J528" s="110"/>
      <c r="K528" s="110"/>
    </row>
    <row r="529" spans="2:11">
      <c r="B529" s="125"/>
      <c r="C529" s="110"/>
      <c r="D529" s="110"/>
      <c r="E529" s="110"/>
      <c r="F529" s="110"/>
      <c r="G529" s="110"/>
      <c r="H529" s="110"/>
      <c r="I529" s="110"/>
      <c r="J529" s="110"/>
      <c r="K529" s="110"/>
    </row>
    <row r="530" spans="2:11">
      <c r="B530" s="125"/>
      <c r="C530" s="110"/>
      <c r="D530" s="110"/>
      <c r="E530" s="110"/>
      <c r="F530" s="110"/>
      <c r="G530" s="110"/>
      <c r="H530" s="110"/>
      <c r="I530" s="110"/>
      <c r="J530" s="110"/>
      <c r="K530" s="110"/>
    </row>
    <row r="531" spans="2:11">
      <c r="B531" s="125"/>
      <c r="C531" s="110"/>
      <c r="D531" s="110"/>
      <c r="E531" s="110"/>
      <c r="F531" s="110"/>
      <c r="G531" s="110"/>
      <c r="H531" s="110"/>
      <c r="I531" s="110"/>
      <c r="J531" s="110"/>
      <c r="K531" s="110"/>
    </row>
    <row r="532" spans="2:11">
      <c r="B532" s="125"/>
      <c r="C532" s="110"/>
      <c r="D532" s="110"/>
      <c r="E532" s="110"/>
      <c r="F532" s="110"/>
      <c r="G532" s="110"/>
      <c r="H532" s="110"/>
      <c r="I532" s="110"/>
      <c r="J532" s="110"/>
      <c r="K532" s="110"/>
    </row>
    <row r="533" spans="2:11">
      <c r="B533" s="125"/>
      <c r="C533" s="110"/>
      <c r="D533" s="110"/>
      <c r="E533" s="110"/>
      <c r="F533" s="110"/>
      <c r="G533" s="110"/>
      <c r="H533" s="110"/>
      <c r="I533" s="110"/>
      <c r="J533" s="110"/>
      <c r="K533" s="110"/>
    </row>
    <row r="534" spans="2:11">
      <c r="B534" s="125"/>
      <c r="C534" s="110"/>
      <c r="D534" s="110"/>
      <c r="E534" s="110"/>
      <c r="F534" s="110"/>
      <c r="G534" s="110"/>
      <c r="H534" s="110"/>
      <c r="I534" s="110"/>
      <c r="J534" s="110"/>
      <c r="K534" s="110"/>
    </row>
    <row r="535" spans="2:11">
      <c r="B535" s="125"/>
      <c r="C535" s="110"/>
      <c r="D535" s="110"/>
      <c r="E535" s="110"/>
      <c r="F535" s="110"/>
      <c r="G535" s="110"/>
      <c r="H535" s="110"/>
      <c r="I535" s="110"/>
      <c r="J535" s="110"/>
      <c r="K535" s="110"/>
    </row>
    <row r="536" spans="2:11">
      <c r="B536" s="125"/>
      <c r="C536" s="110"/>
      <c r="D536" s="110"/>
      <c r="E536" s="110"/>
      <c r="F536" s="110"/>
      <c r="G536" s="110"/>
      <c r="H536" s="110"/>
      <c r="I536" s="110"/>
      <c r="J536" s="110"/>
      <c r="K536" s="110"/>
    </row>
    <row r="537" spans="2:11">
      <c r="B537" s="125"/>
      <c r="C537" s="110"/>
      <c r="D537" s="110"/>
      <c r="E537" s="110"/>
      <c r="F537" s="110"/>
      <c r="G537" s="110"/>
      <c r="H537" s="110"/>
      <c r="I537" s="110"/>
      <c r="J537" s="110"/>
      <c r="K537" s="110"/>
    </row>
    <row r="538" spans="2:11">
      <c r="B538" s="125"/>
      <c r="C538" s="110"/>
      <c r="D538" s="110"/>
      <c r="E538" s="110"/>
      <c r="F538" s="110"/>
      <c r="G538" s="110"/>
      <c r="H538" s="110"/>
      <c r="I538" s="110"/>
      <c r="J538" s="110"/>
      <c r="K538" s="110"/>
    </row>
    <row r="539" spans="2:11">
      <c r="B539" s="125"/>
      <c r="C539" s="110"/>
      <c r="D539" s="110"/>
      <c r="E539" s="110"/>
      <c r="F539" s="110"/>
      <c r="G539" s="110"/>
      <c r="H539" s="110"/>
      <c r="I539" s="110"/>
      <c r="J539" s="110"/>
      <c r="K539" s="110"/>
    </row>
    <row r="540" spans="2:11">
      <c r="B540" s="125"/>
      <c r="C540" s="110"/>
      <c r="D540" s="110"/>
      <c r="E540" s="110"/>
      <c r="F540" s="110"/>
      <c r="G540" s="110"/>
      <c r="H540" s="110"/>
      <c r="I540" s="110"/>
      <c r="J540" s="110"/>
      <c r="K540" s="110"/>
    </row>
    <row r="541" spans="2:11">
      <c r="B541" s="125"/>
      <c r="C541" s="110"/>
      <c r="D541" s="110"/>
      <c r="E541" s="110"/>
      <c r="F541" s="110"/>
      <c r="G541" s="110"/>
      <c r="H541" s="110"/>
      <c r="I541" s="110"/>
      <c r="J541" s="110"/>
      <c r="K541" s="110"/>
    </row>
    <row r="542" spans="2:11">
      <c r="B542" s="125"/>
      <c r="C542" s="110"/>
      <c r="D542" s="110"/>
      <c r="E542" s="110"/>
      <c r="F542" s="110"/>
      <c r="G542" s="110"/>
      <c r="H542" s="110"/>
      <c r="I542" s="110"/>
      <c r="J542" s="110"/>
      <c r="K542" s="110"/>
    </row>
    <row r="543" spans="2:11">
      <c r="B543" s="125"/>
      <c r="C543" s="110"/>
      <c r="D543" s="110"/>
      <c r="E543" s="110"/>
      <c r="F543" s="110"/>
      <c r="G543" s="110"/>
      <c r="H543" s="110"/>
      <c r="I543" s="110"/>
      <c r="J543" s="110"/>
      <c r="K543" s="110"/>
    </row>
    <row r="544" spans="2:11">
      <c r="B544" s="125"/>
      <c r="C544" s="110"/>
      <c r="D544" s="110"/>
      <c r="E544" s="110"/>
      <c r="F544" s="110"/>
      <c r="G544" s="110"/>
      <c r="H544" s="110"/>
      <c r="I544" s="110"/>
      <c r="J544" s="110"/>
      <c r="K544" s="110"/>
    </row>
    <row r="545" spans="2:11">
      <c r="B545" s="125"/>
      <c r="C545" s="110"/>
      <c r="D545" s="110"/>
      <c r="E545" s="110"/>
      <c r="F545" s="110"/>
      <c r="G545" s="110"/>
      <c r="H545" s="110"/>
      <c r="I545" s="110"/>
      <c r="J545" s="110"/>
      <c r="K545" s="110"/>
    </row>
    <row r="546" spans="2:11">
      <c r="B546" s="125"/>
      <c r="C546" s="110"/>
      <c r="D546" s="110"/>
      <c r="E546" s="110"/>
      <c r="F546" s="110"/>
      <c r="G546" s="110"/>
      <c r="H546" s="110"/>
      <c r="I546" s="110"/>
      <c r="J546" s="110"/>
      <c r="K546" s="110"/>
    </row>
    <row r="547" spans="2:11">
      <c r="B547" s="125"/>
      <c r="C547" s="110"/>
      <c r="D547" s="110"/>
      <c r="E547" s="110"/>
      <c r="F547" s="110"/>
      <c r="G547" s="110"/>
      <c r="H547" s="110"/>
      <c r="I547" s="110"/>
      <c r="J547" s="110"/>
      <c r="K547" s="110"/>
    </row>
    <row r="548" spans="2:11">
      <c r="B548" s="125"/>
      <c r="C548" s="110"/>
      <c r="D548" s="110"/>
      <c r="E548" s="110"/>
      <c r="F548" s="110"/>
      <c r="G548" s="110"/>
      <c r="H548" s="110"/>
      <c r="I548" s="110"/>
      <c r="J548" s="110"/>
      <c r="K548" s="110"/>
    </row>
    <row r="549" spans="2:11">
      <c r="B549" s="125"/>
      <c r="C549" s="110"/>
      <c r="D549" s="110"/>
      <c r="E549" s="110"/>
      <c r="F549" s="110"/>
      <c r="G549" s="110"/>
      <c r="H549" s="110"/>
      <c r="I549" s="110"/>
      <c r="J549" s="110"/>
      <c r="K549" s="110"/>
    </row>
    <row r="550" spans="2:11">
      <c r="B550" s="125"/>
      <c r="C550" s="110"/>
      <c r="D550" s="110"/>
      <c r="E550" s="110"/>
      <c r="F550" s="110"/>
      <c r="G550" s="110"/>
      <c r="H550" s="110"/>
      <c r="I550" s="110"/>
      <c r="J550" s="110"/>
      <c r="K550" s="110"/>
    </row>
    <row r="551" spans="2:11">
      <c r="B551" s="125"/>
      <c r="C551" s="110"/>
      <c r="D551" s="110"/>
      <c r="E551" s="110"/>
      <c r="F551" s="110"/>
      <c r="G551" s="110"/>
      <c r="H551" s="110"/>
      <c r="I551" s="110"/>
      <c r="J551" s="110"/>
      <c r="K551" s="110"/>
    </row>
    <row r="552" spans="2:11">
      <c r="B552" s="125"/>
      <c r="C552" s="110"/>
      <c r="D552" s="110"/>
      <c r="E552" s="110"/>
      <c r="F552" s="110"/>
      <c r="G552" s="110"/>
      <c r="H552" s="110"/>
      <c r="I552" s="110"/>
      <c r="J552" s="110"/>
      <c r="K552" s="110"/>
    </row>
    <row r="553" spans="2:11">
      <c r="B553" s="125"/>
      <c r="C553" s="110"/>
      <c r="D553" s="110"/>
      <c r="E553" s="110"/>
      <c r="F553" s="110"/>
      <c r="G553" s="110"/>
      <c r="H553" s="110"/>
      <c r="I553" s="110"/>
      <c r="J553" s="110"/>
      <c r="K553" s="110"/>
    </row>
    <row r="554" spans="2:11">
      <c r="B554" s="125"/>
      <c r="C554" s="110"/>
      <c r="D554" s="110"/>
      <c r="E554" s="110"/>
      <c r="F554" s="110"/>
      <c r="G554" s="110"/>
      <c r="H554" s="110"/>
      <c r="I554" s="110"/>
      <c r="J554" s="110"/>
      <c r="K554" s="110"/>
    </row>
    <row r="555" spans="2:11">
      <c r="B555" s="125"/>
      <c r="C555" s="110"/>
      <c r="D555" s="110"/>
      <c r="E555" s="110"/>
      <c r="F555" s="110"/>
      <c r="G555" s="110"/>
      <c r="H555" s="110"/>
      <c r="I555" s="110"/>
      <c r="J555" s="110"/>
      <c r="K555" s="110"/>
    </row>
    <row r="556" spans="2:11">
      <c r="B556" s="125"/>
      <c r="C556" s="110"/>
      <c r="D556" s="110"/>
      <c r="E556" s="110"/>
      <c r="F556" s="110"/>
      <c r="G556" s="110"/>
      <c r="H556" s="110"/>
      <c r="I556" s="110"/>
      <c r="J556" s="110"/>
      <c r="K556" s="110"/>
    </row>
    <row r="557" spans="2:11">
      <c r="B557" s="125"/>
      <c r="C557" s="110"/>
      <c r="D557" s="110"/>
      <c r="E557" s="110"/>
      <c r="F557" s="110"/>
      <c r="G557" s="110"/>
      <c r="H557" s="110"/>
      <c r="I557" s="110"/>
      <c r="J557" s="110"/>
      <c r="K557" s="110"/>
    </row>
    <row r="558" spans="2:11">
      <c r="B558" s="125"/>
      <c r="C558" s="110"/>
      <c r="D558" s="110"/>
      <c r="E558" s="110"/>
      <c r="F558" s="110"/>
      <c r="G558" s="110"/>
      <c r="H558" s="110"/>
      <c r="I558" s="110"/>
      <c r="J558" s="110"/>
      <c r="K558" s="110"/>
    </row>
    <row r="559" spans="2:11">
      <c r="B559" s="125"/>
      <c r="C559" s="110"/>
      <c r="D559" s="110"/>
      <c r="E559" s="110"/>
      <c r="F559" s="110"/>
      <c r="G559" s="110"/>
      <c r="H559" s="110"/>
      <c r="I559" s="110"/>
      <c r="J559" s="110"/>
      <c r="K559" s="110"/>
    </row>
    <row r="560" spans="2:11">
      <c r="B560" s="125"/>
      <c r="C560" s="110"/>
      <c r="D560" s="110"/>
      <c r="E560" s="110"/>
      <c r="F560" s="110"/>
      <c r="G560" s="110"/>
      <c r="H560" s="110"/>
      <c r="I560" s="110"/>
      <c r="J560" s="110"/>
      <c r="K560" s="110"/>
    </row>
    <row r="561" spans="2:11">
      <c r="B561" s="125"/>
      <c r="C561" s="110"/>
      <c r="D561" s="110"/>
      <c r="E561" s="110"/>
      <c r="F561" s="110"/>
      <c r="G561" s="110"/>
      <c r="H561" s="110"/>
      <c r="I561" s="110"/>
      <c r="J561" s="110"/>
      <c r="K561" s="110"/>
    </row>
    <row r="562" spans="2:11">
      <c r="B562" s="125"/>
      <c r="C562" s="125"/>
      <c r="D562" s="125"/>
      <c r="E562" s="110"/>
      <c r="F562" s="110"/>
      <c r="G562" s="110"/>
      <c r="H562" s="110"/>
      <c r="I562" s="110"/>
      <c r="J562" s="110"/>
      <c r="K562" s="110"/>
    </row>
    <row r="563" spans="2:11">
      <c r="B563" s="125"/>
      <c r="C563" s="125"/>
      <c r="D563" s="125"/>
      <c r="E563" s="110"/>
      <c r="F563" s="110"/>
      <c r="G563" s="110"/>
      <c r="H563" s="110"/>
      <c r="I563" s="110"/>
      <c r="J563" s="110"/>
      <c r="K563" s="110"/>
    </row>
    <row r="564" spans="2:11">
      <c r="B564" s="125"/>
      <c r="C564" s="125"/>
      <c r="D564" s="125"/>
      <c r="E564" s="110"/>
      <c r="F564" s="110"/>
      <c r="G564" s="110"/>
      <c r="H564" s="110"/>
      <c r="I564" s="110"/>
      <c r="J564" s="110"/>
      <c r="K564" s="110"/>
    </row>
    <row r="565" spans="2:11">
      <c r="B565" s="125"/>
      <c r="C565" s="125"/>
      <c r="D565" s="125"/>
      <c r="E565" s="110"/>
      <c r="F565" s="110"/>
      <c r="G565" s="110"/>
      <c r="H565" s="110"/>
      <c r="I565" s="110"/>
      <c r="J565" s="110"/>
      <c r="K565" s="110"/>
    </row>
    <row r="566" spans="2:11">
      <c r="B566" s="125"/>
      <c r="C566" s="125"/>
      <c r="D566" s="125"/>
      <c r="E566" s="110"/>
      <c r="F566" s="110"/>
      <c r="G566" s="110"/>
      <c r="H566" s="110"/>
      <c r="I566" s="110"/>
      <c r="J566" s="110"/>
      <c r="K566" s="110"/>
    </row>
    <row r="567" spans="2:11">
      <c r="B567" s="125"/>
      <c r="C567" s="125"/>
      <c r="D567" s="125"/>
      <c r="E567" s="110"/>
      <c r="F567" s="110"/>
      <c r="G567" s="110"/>
      <c r="H567" s="110"/>
      <c r="I567" s="110"/>
      <c r="J567" s="110"/>
      <c r="K567" s="110"/>
    </row>
    <row r="568" spans="2:11">
      <c r="B568" s="125"/>
      <c r="C568" s="125"/>
      <c r="D568" s="125"/>
      <c r="E568" s="110"/>
      <c r="F568" s="110"/>
      <c r="G568" s="110"/>
      <c r="H568" s="110"/>
      <c r="I568" s="110"/>
      <c r="J568" s="110"/>
      <c r="K568" s="110"/>
    </row>
    <row r="569" spans="2:11">
      <c r="B569" s="125"/>
      <c r="C569" s="125"/>
      <c r="D569" s="125"/>
      <c r="E569" s="110"/>
      <c r="F569" s="110"/>
      <c r="G569" s="110"/>
      <c r="H569" s="110"/>
      <c r="I569" s="110"/>
      <c r="J569" s="110"/>
      <c r="K569" s="110"/>
    </row>
    <row r="570" spans="2:11">
      <c r="B570" s="125"/>
      <c r="C570" s="125"/>
      <c r="D570" s="125"/>
      <c r="E570" s="110"/>
      <c r="F570" s="110"/>
      <c r="G570" s="110"/>
      <c r="H570" s="110"/>
      <c r="I570" s="110"/>
      <c r="J570" s="110"/>
      <c r="K570" s="110"/>
    </row>
    <row r="571" spans="2:11">
      <c r="B571" s="125"/>
      <c r="C571" s="125"/>
      <c r="D571" s="125"/>
      <c r="E571" s="110"/>
      <c r="F571" s="110"/>
      <c r="G571" s="110"/>
      <c r="H571" s="110"/>
      <c r="I571" s="110"/>
      <c r="J571" s="110"/>
      <c r="K571" s="110"/>
    </row>
    <row r="572" spans="2:11">
      <c r="B572" s="125"/>
      <c r="C572" s="125"/>
      <c r="D572" s="125"/>
      <c r="E572" s="110"/>
      <c r="F572" s="110"/>
      <c r="G572" s="110"/>
      <c r="H572" s="110"/>
      <c r="I572" s="110"/>
      <c r="J572" s="110"/>
      <c r="K572" s="110"/>
    </row>
    <row r="573" spans="2:11">
      <c r="B573" s="125"/>
      <c r="C573" s="125"/>
      <c r="D573" s="125"/>
      <c r="E573" s="110"/>
      <c r="F573" s="110"/>
      <c r="G573" s="110"/>
      <c r="H573" s="110"/>
      <c r="I573" s="110"/>
      <c r="J573" s="110"/>
      <c r="K573" s="110"/>
    </row>
    <row r="574" spans="2:11">
      <c r="B574" s="125"/>
      <c r="C574" s="125"/>
      <c r="D574" s="125"/>
      <c r="E574" s="110"/>
      <c r="F574" s="110"/>
      <c r="G574" s="110"/>
      <c r="H574" s="110"/>
      <c r="I574" s="110"/>
      <c r="J574" s="110"/>
      <c r="K574" s="110"/>
    </row>
    <row r="575" spans="2:11">
      <c r="B575" s="125"/>
      <c r="C575" s="125"/>
      <c r="D575" s="125"/>
      <c r="E575" s="110"/>
      <c r="F575" s="110"/>
      <c r="G575" s="110"/>
      <c r="H575" s="110"/>
      <c r="I575" s="110"/>
      <c r="J575" s="110"/>
      <c r="K575" s="110"/>
    </row>
    <row r="576" spans="2:11">
      <c r="B576" s="125"/>
      <c r="C576" s="125"/>
      <c r="D576" s="125"/>
      <c r="E576" s="110"/>
      <c r="F576" s="110"/>
      <c r="G576" s="110"/>
      <c r="H576" s="110"/>
      <c r="I576" s="110"/>
      <c r="J576" s="110"/>
      <c r="K576" s="110"/>
    </row>
    <row r="577" spans="2:11">
      <c r="B577" s="125"/>
      <c r="C577" s="125"/>
      <c r="D577" s="125"/>
      <c r="E577" s="110"/>
      <c r="F577" s="110"/>
      <c r="G577" s="110"/>
      <c r="H577" s="110"/>
      <c r="I577" s="110"/>
      <c r="J577" s="110"/>
      <c r="K577" s="110"/>
    </row>
    <row r="578" spans="2:11">
      <c r="B578" s="125"/>
      <c r="C578" s="125"/>
      <c r="D578" s="125"/>
      <c r="E578" s="110"/>
      <c r="F578" s="110"/>
      <c r="G578" s="110"/>
      <c r="H578" s="110"/>
      <c r="I578" s="110"/>
      <c r="J578" s="110"/>
      <c r="K578" s="110"/>
    </row>
    <row r="579" spans="2:11">
      <c r="B579" s="125"/>
      <c r="C579" s="125"/>
      <c r="D579" s="125"/>
      <c r="E579" s="110"/>
      <c r="F579" s="110"/>
      <c r="G579" s="110"/>
      <c r="H579" s="110"/>
      <c r="I579" s="110"/>
      <c r="J579" s="110"/>
      <c r="K579" s="110"/>
    </row>
    <row r="580" spans="2:11">
      <c r="B580" s="125"/>
      <c r="C580" s="125"/>
      <c r="D580" s="125"/>
      <c r="E580" s="110"/>
      <c r="F580" s="110"/>
      <c r="G580" s="110"/>
      <c r="H580" s="110"/>
      <c r="I580" s="110"/>
      <c r="J580" s="110"/>
      <c r="K580" s="110"/>
    </row>
    <row r="581" spans="2:11">
      <c r="B581" s="125"/>
      <c r="C581" s="125"/>
      <c r="D581" s="125"/>
      <c r="E581" s="110"/>
      <c r="F581" s="110"/>
      <c r="G581" s="110"/>
      <c r="H581" s="110"/>
      <c r="I581" s="110"/>
      <c r="J581" s="110"/>
      <c r="K581" s="110"/>
    </row>
    <row r="582" spans="2:11">
      <c r="B582" s="125"/>
      <c r="C582" s="125"/>
      <c r="D582" s="125"/>
      <c r="E582" s="110"/>
      <c r="F582" s="110"/>
      <c r="G582" s="110"/>
      <c r="H582" s="110"/>
      <c r="I582" s="110"/>
      <c r="J582" s="110"/>
      <c r="K582" s="110"/>
    </row>
    <row r="583" spans="2:11">
      <c r="B583" s="125"/>
      <c r="C583" s="125"/>
      <c r="D583" s="125"/>
      <c r="E583" s="110"/>
      <c r="F583" s="110"/>
      <c r="G583" s="110"/>
      <c r="H583" s="110"/>
      <c r="I583" s="110"/>
      <c r="J583" s="110"/>
      <c r="K583" s="110"/>
    </row>
    <row r="584" spans="2:11">
      <c r="B584" s="125"/>
      <c r="C584" s="125"/>
      <c r="D584" s="125"/>
      <c r="E584" s="110"/>
      <c r="F584" s="110"/>
      <c r="G584" s="110"/>
      <c r="H584" s="110"/>
      <c r="I584" s="110"/>
      <c r="J584" s="110"/>
      <c r="K584" s="110"/>
    </row>
    <row r="585" spans="2:11">
      <c r="B585" s="125"/>
      <c r="C585" s="125"/>
      <c r="D585" s="125"/>
      <c r="E585" s="110"/>
      <c r="F585" s="110"/>
      <c r="G585" s="110"/>
      <c r="H585" s="110"/>
      <c r="I585" s="110"/>
      <c r="J585" s="110"/>
      <c r="K585" s="110"/>
    </row>
    <row r="586" spans="2:11">
      <c r="B586" s="125"/>
      <c r="C586" s="125"/>
      <c r="D586" s="125"/>
      <c r="E586" s="110"/>
      <c r="F586" s="110"/>
      <c r="G586" s="110"/>
      <c r="H586" s="110"/>
      <c r="I586" s="110"/>
      <c r="J586" s="110"/>
      <c r="K586" s="110"/>
    </row>
    <row r="587" spans="2:11">
      <c r="B587" s="125"/>
      <c r="C587" s="125"/>
      <c r="D587" s="125"/>
      <c r="E587" s="110"/>
      <c r="F587" s="110"/>
      <c r="G587" s="110"/>
      <c r="H587" s="110"/>
      <c r="I587" s="110"/>
      <c r="J587" s="110"/>
      <c r="K587" s="110"/>
    </row>
    <row r="588" spans="2:11">
      <c r="B588" s="125"/>
      <c r="C588" s="125"/>
      <c r="D588" s="125"/>
      <c r="E588" s="110"/>
      <c r="F588" s="110"/>
      <c r="G588" s="110"/>
      <c r="H588" s="110"/>
      <c r="I588" s="110"/>
      <c r="J588" s="110"/>
      <c r="K588" s="110"/>
    </row>
    <row r="589" spans="2:11">
      <c r="B589" s="125"/>
      <c r="C589" s="125"/>
      <c r="D589" s="125"/>
      <c r="E589" s="110"/>
      <c r="F589" s="110"/>
      <c r="G589" s="110"/>
      <c r="H589" s="110"/>
      <c r="I589" s="110"/>
      <c r="J589" s="110"/>
      <c r="K589" s="110"/>
    </row>
    <row r="590" spans="2:11">
      <c r="B590" s="125"/>
      <c r="C590" s="125"/>
      <c r="D590" s="125"/>
      <c r="E590" s="110"/>
      <c r="F590" s="110"/>
      <c r="G590" s="110"/>
      <c r="H590" s="110"/>
      <c r="I590" s="110"/>
      <c r="J590" s="110"/>
      <c r="K590" s="110"/>
    </row>
    <row r="591" spans="2:11">
      <c r="B591" s="125"/>
      <c r="C591" s="125"/>
      <c r="D591" s="125"/>
      <c r="E591" s="110"/>
      <c r="F591" s="110"/>
      <c r="G591" s="110"/>
      <c r="H591" s="110"/>
      <c r="I591" s="110"/>
      <c r="J591" s="110"/>
      <c r="K591" s="110"/>
    </row>
    <row r="592" spans="2:11">
      <c r="B592" s="125"/>
      <c r="C592" s="125"/>
      <c r="D592" s="125"/>
      <c r="E592" s="110"/>
      <c r="F592" s="110"/>
      <c r="G592" s="110"/>
      <c r="H592" s="110"/>
      <c r="I592" s="110"/>
      <c r="J592" s="110"/>
      <c r="K592" s="110"/>
    </row>
    <row r="593" spans="2:11">
      <c r="B593" s="125"/>
      <c r="C593" s="125"/>
      <c r="D593" s="125"/>
      <c r="E593" s="110"/>
      <c r="F593" s="110"/>
      <c r="G593" s="110"/>
      <c r="H593" s="110"/>
      <c r="I593" s="110"/>
      <c r="J593" s="110"/>
      <c r="K593" s="110"/>
    </row>
    <row r="594" spans="2:11">
      <c r="B594" s="125"/>
      <c r="C594" s="125"/>
      <c r="D594" s="125"/>
      <c r="E594" s="110"/>
      <c r="F594" s="110"/>
      <c r="G594" s="110"/>
      <c r="H594" s="110"/>
      <c r="I594" s="110"/>
      <c r="J594" s="110"/>
      <c r="K594" s="110"/>
    </row>
    <row r="595" spans="2:11">
      <c r="B595" s="125"/>
      <c r="C595" s="125"/>
      <c r="D595" s="125"/>
      <c r="E595" s="110"/>
      <c r="F595" s="110"/>
      <c r="G595" s="110"/>
      <c r="H595" s="110"/>
      <c r="I595" s="110"/>
      <c r="J595" s="110"/>
      <c r="K595" s="110"/>
    </row>
    <row r="596" spans="2:11">
      <c r="B596" s="125"/>
      <c r="C596" s="125"/>
      <c r="D596" s="125"/>
      <c r="E596" s="110"/>
      <c r="F596" s="110"/>
      <c r="G596" s="110"/>
      <c r="H596" s="110"/>
      <c r="I596" s="110"/>
      <c r="J596" s="110"/>
      <c r="K596" s="110"/>
    </row>
    <row r="597" spans="2:11">
      <c r="B597" s="125"/>
      <c r="C597" s="125"/>
      <c r="D597" s="125"/>
      <c r="E597" s="110"/>
      <c r="F597" s="110"/>
      <c r="G597" s="110"/>
      <c r="H597" s="110"/>
      <c r="I597" s="110"/>
      <c r="J597" s="110"/>
      <c r="K597" s="110"/>
    </row>
    <row r="598" spans="2:11">
      <c r="B598" s="125"/>
      <c r="C598" s="125"/>
      <c r="D598" s="125"/>
      <c r="E598" s="110"/>
      <c r="F598" s="110"/>
      <c r="G598" s="110"/>
      <c r="H598" s="110"/>
      <c r="I598" s="110"/>
      <c r="J598" s="110"/>
      <c r="K598" s="110"/>
    </row>
    <row r="599" spans="2:11">
      <c r="B599" s="125"/>
      <c r="C599" s="125"/>
      <c r="D599" s="125"/>
      <c r="E599" s="110"/>
      <c r="F599" s="110"/>
      <c r="G599" s="110"/>
      <c r="H599" s="110"/>
      <c r="I599" s="110"/>
      <c r="J599" s="110"/>
      <c r="K599" s="110"/>
    </row>
    <row r="600" spans="2:11">
      <c r="B600" s="125"/>
      <c r="C600" s="125"/>
      <c r="D600" s="125"/>
      <c r="E600" s="110"/>
      <c r="F600" s="110"/>
      <c r="G600" s="110"/>
      <c r="H600" s="110"/>
      <c r="I600" s="110"/>
      <c r="J600" s="110"/>
      <c r="K600" s="110"/>
    </row>
    <row r="601" spans="2:11">
      <c r="B601" s="125"/>
      <c r="C601" s="125"/>
      <c r="D601" s="125"/>
      <c r="E601" s="110"/>
      <c r="F601" s="110"/>
      <c r="G601" s="110"/>
      <c r="H601" s="110"/>
      <c r="I601" s="110"/>
      <c r="J601" s="110"/>
      <c r="K601" s="110"/>
    </row>
    <row r="602" spans="2:11">
      <c r="B602" s="125"/>
      <c r="C602" s="125"/>
      <c r="D602" s="125"/>
      <c r="E602" s="110"/>
      <c r="F602" s="110"/>
      <c r="G602" s="110"/>
      <c r="H602" s="110"/>
      <c r="I602" s="110"/>
      <c r="J602" s="110"/>
      <c r="K602" s="110"/>
    </row>
    <row r="603" spans="2:11">
      <c r="B603" s="125"/>
      <c r="C603" s="125"/>
      <c r="D603" s="125"/>
      <c r="E603" s="110"/>
      <c r="F603" s="110"/>
      <c r="G603" s="110"/>
      <c r="H603" s="110"/>
      <c r="I603" s="110"/>
      <c r="J603" s="110"/>
      <c r="K603" s="110"/>
    </row>
    <row r="604" spans="2:11">
      <c r="B604" s="125"/>
      <c r="C604" s="125"/>
      <c r="D604" s="125"/>
      <c r="E604" s="110"/>
      <c r="F604" s="110"/>
      <c r="G604" s="110"/>
      <c r="H604" s="110"/>
      <c r="I604" s="110"/>
      <c r="J604" s="110"/>
      <c r="K604" s="110"/>
    </row>
    <row r="605" spans="2:11">
      <c r="B605" s="125"/>
      <c r="C605" s="125"/>
      <c r="D605" s="125"/>
      <c r="E605" s="110"/>
      <c r="F605" s="110"/>
      <c r="G605" s="110"/>
      <c r="H605" s="110"/>
      <c r="I605" s="110"/>
      <c r="J605" s="110"/>
      <c r="K605" s="110"/>
    </row>
    <row r="606" spans="2:11">
      <c r="B606" s="125"/>
      <c r="C606" s="125"/>
      <c r="D606" s="125"/>
      <c r="E606" s="110"/>
      <c r="F606" s="110"/>
      <c r="G606" s="110"/>
      <c r="H606" s="110"/>
      <c r="I606" s="110"/>
      <c r="J606" s="110"/>
      <c r="K606" s="110"/>
    </row>
    <row r="607" spans="2:11">
      <c r="B607" s="125"/>
      <c r="C607" s="125"/>
      <c r="D607" s="125"/>
      <c r="E607" s="110"/>
      <c r="F607" s="110"/>
      <c r="G607" s="110"/>
      <c r="H607" s="110"/>
      <c r="I607" s="110"/>
      <c r="J607" s="110"/>
      <c r="K607" s="110"/>
    </row>
    <row r="608" spans="2:11">
      <c r="B608" s="125"/>
      <c r="C608" s="125"/>
      <c r="D608" s="125"/>
      <c r="E608" s="110"/>
      <c r="F608" s="110"/>
      <c r="G608" s="110"/>
      <c r="H608" s="110"/>
      <c r="I608" s="110"/>
      <c r="J608" s="110"/>
      <c r="K608" s="110"/>
    </row>
    <row r="609" spans="2:11">
      <c r="B609" s="125"/>
      <c r="C609" s="125"/>
      <c r="D609" s="125"/>
      <c r="E609" s="110"/>
      <c r="F609" s="110"/>
      <c r="G609" s="110"/>
      <c r="H609" s="110"/>
      <c r="I609" s="110"/>
      <c r="J609" s="110"/>
      <c r="K609" s="110"/>
    </row>
    <row r="610" spans="2:11">
      <c r="B610" s="125"/>
      <c r="C610" s="125"/>
      <c r="D610" s="125"/>
      <c r="E610" s="110"/>
      <c r="F610" s="110"/>
      <c r="G610" s="110"/>
      <c r="H610" s="110"/>
      <c r="I610" s="110"/>
      <c r="J610" s="110"/>
      <c r="K610" s="110"/>
    </row>
    <row r="611" spans="2:11">
      <c r="B611" s="125"/>
      <c r="C611" s="125"/>
      <c r="D611" s="125"/>
      <c r="E611" s="110"/>
      <c r="F611" s="110"/>
      <c r="G611" s="110"/>
      <c r="H611" s="110"/>
      <c r="I611" s="110"/>
      <c r="J611" s="110"/>
      <c r="K611" s="110"/>
    </row>
    <row r="612" spans="2:11">
      <c r="B612" s="125"/>
      <c r="C612" s="125"/>
      <c r="D612" s="125"/>
      <c r="E612" s="110"/>
      <c r="F612" s="110"/>
      <c r="G612" s="110"/>
      <c r="H612" s="110"/>
      <c r="I612" s="110"/>
      <c r="J612" s="110"/>
      <c r="K612" s="110"/>
    </row>
    <row r="613" spans="2:11">
      <c r="B613" s="125"/>
      <c r="C613" s="125"/>
      <c r="D613" s="125"/>
      <c r="E613" s="110"/>
      <c r="F613" s="110"/>
      <c r="G613" s="110"/>
      <c r="H613" s="110"/>
      <c r="I613" s="110"/>
      <c r="J613" s="110"/>
      <c r="K613" s="110"/>
    </row>
    <row r="614" spans="2:11">
      <c r="B614" s="125"/>
      <c r="C614" s="125"/>
      <c r="D614" s="125"/>
      <c r="E614" s="110"/>
      <c r="F614" s="110"/>
      <c r="G614" s="110"/>
      <c r="H614" s="110"/>
      <c r="I614" s="110"/>
      <c r="J614" s="110"/>
      <c r="K614" s="110"/>
    </row>
    <row r="615" spans="2:11">
      <c r="B615" s="125"/>
      <c r="C615" s="125"/>
      <c r="D615" s="125"/>
      <c r="E615" s="110"/>
      <c r="F615" s="110"/>
      <c r="G615" s="110"/>
      <c r="H615" s="110"/>
      <c r="I615" s="110"/>
      <c r="J615" s="110"/>
      <c r="K615" s="110"/>
    </row>
    <row r="616" spans="2:11">
      <c r="B616" s="125"/>
      <c r="C616" s="125"/>
      <c r="D616" s="125"/>
      <c r="E616" s="110"/>
      <c r="F616" s="110"/>
      <c r="G616" s="110"/>
      <c r="H616" s="110"/>
      <c r="I616" s="110"/>
      <c r="J616" s="110"/>
      <c r="K616" s="110"/>
    </row>
    <row r="617" spans="2:11">
      <c r="B617" s="125"/>
      <c r="C617" s="125"/>
      <c r="D617" s="125"/>
      <c r="E617" s="110"/>
      <c r="F617" s="110"/>
      <c r="G617" s="110"/>
      <c r="H617" s="110"/>
      <c r="I617" s="110"/>
      <c r="J617" s="110"/>
      <c r="K617" s="110"/>
    </row>
    <row r="618" spans="2:11">
      <c r="B618" s="125"/>
      <c r="C618" s="125"/>
      <c r="D618" s="125"/>
      <c r="E618" s="110"/>
      <c r="F618" s="110"/>
      <c r="G618" s="110"/>
      <c r="H618" s="110"/>
      <c r="I618" s="110"/>
      <c r="J618" s="110"/>
      <c r="K618" s="110"/>
    </row>
    <row r="619" spans="2:11">
      <c r="B619" s="125"/>
      <c r="C619" s="125"/>
      <c r="D619" s="125"/>
      <c r="E619" s="110"/>
      <c r="F619" s="110"/>
      <c r="G619" s="110"/>
      <c r="H619" s="110"/>
      <c r="I619" s="110"/>
      <c r="J619" s="110"/>
      <c r="K619" s="110"/>
    </row>
    <row r="620" spans="2:11">
      <c r="B620" s="125"/>
      <c r="C620" s="125"/>
      <c r="D620" s="125"/>
      <c r="E620" s="110"/>
      <c r="F620" s="110"/>
      <c r="G620" s="110"/>
      <c r="H620" s="110"/>
      <c r="I620" s="110"/>
      <c r="J620" s="110"/>
      <c r="K620" s="110"/>
    </row>
    <row r="621" spans="2:11">
      <c r="B621" s="125"/>
      <c r="C621" s="125"/>
      <c r="D621" s="125"/>
      <c r="E621" s="110"/>
      <c r="F621" s="110"/>
      <c r="G621" s="110"/>
      <c r="H621" s="110"/>
      <c r="I621" s="110"/>
      <c r="J621" s="110"/>
      <c r="K621" s="110"/>
    </row>
    <row r="622" spans="2:11">
      <c r="B622" s="125"/>
      <c r="C622" s="125"/>
      <c r="D622" s="125"/>
      <c r="E622" s="110"/>
      <c r="F622" s="110"/>
      <c r="G622" s="110"/>
      <c r="H622" s="110"/>
      <c r="I622" s="110"/>
      <c r="J622" s="110"/>
      <c r="K622" s="110"/>
    </row>
    <row r="623" spans="2:11">
      <c r="B623" s="125"/>
      <c r="C623" s="125"/>
      <c r="D623" s="125"/>
      <c r="E623" s="110"/>
      <c r="F623" s="110"/>
      <c r="G623" s="110"/>
      <c r="H623" s="110"/>
      <c r="I623" s="110"/>
      <c r="J623" s="110"/>
      <c r="K623" s="110"/>
    </row>
    <row r="624" spans="2:11">
      <c r="B624" s="125"/>
      <c r="C624" s="125"/>
      <c r="D624" s="125"/>
      <c r="E624" s="110"/>
      <c r="F624" s="110"/>
      <c r="G624" s="110"/>
      <c r="H624" s="110"/>
      <c r="I624" s="110"/>
      <c r="J624" s="110"/>
      <c r="K624" s="110"/>
    </row>
    <row r="625" spans="2:11">
      <c r="B625" s="125"/>
      <c r="C625" s="125"/>
      <c r="D625" s="125"/>
      <c r="E625" s="110"/>
      <c r="F625" s="110"/>
      <c r="G625" s="110"/>
      <c r="H625" s="110"/>
      <c r="I625" s="110"/>
      <c r="J625" s="110"/>
      <c r="K625" s="110"/>
    </row>
    <row r="626" spans="2:11">
      <c r="B626" s="125"/>
      <c r="C626" s="125"/>
      <c r="D626" s="125"/>
      <c r="E626" s="110"/>
      <c r="F626" s="110"/>
      <c r="G626" s="110"/>
      <c r="H626" s="110"/>
      <c r="I626" s="110"/>
      <c r="J626" s="110"/>
      <c r="K626" s="110"/>
    </row>
    <row r="627" spans="2:11">
      <c r="B627" s="125"/>
      <c r="C627" s="125"/>
      <c r="D627" s="125"/>
      <c r="E627" s="110"/>
      <c r="F627" s="110"/>
      <c r="G627" s="110"/>
      <c r="H627" s="110"/>
      <c r="I627" s="110"/>
      <c r="J627" s="110"/>
      <c r="K627" s="110"/>
    </row>
    <row r="628" spans="2:11">
      <c r="B628" s="125"/>
      <c r="C628" s="125"/>
      <c r="D628" s="125"/>
      <c r="E628" s="110"/>
      <c r="F628" s="110"/>
      <c r="G628" s="110"/>
      <c r="H628" s="110"/>
      <c r="I628" s="110"/>
      <c r="J628" s="110"/>
      <c r="K628" s="110"/>
    </row>
    <row r="629" spans="2:11">
      <c r="B629" s="125"/>
      <c r="C629" s="125"/>
      <c r="D629" s="125"/>
      <c r="E629" s="110"/>
      <c r="F629" s="110"/>
      <c r="G629" s="110"/>
      <c r="H629" s="110"/>
      <c r="I629" s="110"/>
      <c r="J629" s="110"/>
      <c r="K629" s="110"/>
    </row>
    <row r="630" spans="2:11">
      <c r="B630" s="125"/>
      <c r="C630" s="125"/>
      <c r="D630" s="125"/>
      <c r="E630" s="110"/>
      <c r="F630" s="110"/>
      <c r="G630" s="110"/>
      <c r="H630" s="110"/>
      <c r="I630" s="110"/>
      <c r="J630" s="110"/>
      <c r="K630" s="110"/>
    </row>
    <row r="631" spans="2:11">
      <c r="B631" s="125"/>
      <c r="C631" s="125"/>
      <c r="D631" s="125"/>
      <c r="E631" s="110"/>
      <c r="F631" s="110"/>
      <c r="G631" s="110"/>
      <c r="H631" s="110"/>
      <c r="I631" s="110"/>
      <c r="J631" s="110"/>
      <c r="K631" s="110"/>
    </row>
    <row r="632" spans="2:11">
      <c r="B632" s="125"/>
      <c r="C632" s="125"/>
      <c r="D632" s="125"/>
      <c r="E632" s="110"/>
      <c r="F632" s="110"/>
      <c r="G632" s="110"/>
      <c r="H632" s="110"/>
      <c r="I632" s="110"/>
      <c r="J632" s="110"/>
      <c r="K632" s="110"/>
    </row>
    <row r="633" spans="2:11">
      <c r="B633" s="125"/>
      <c r="C633" s="125"/>
      <c r="D633" s="125"/>
      <c r="E633" s="110"/>
      <c r="F633" s="110"/>
      <c r="G633" s="110"/>
      <c r="H633" s="110"/>
      <c r="I633" s="110"/>
      <c r="J633" s="110"/>
      <c r="K633" s="110"/>
    </row>
    <row r="634" spans="2:11">
      <c r="B634" s="125"/>
      <c r="C634" s="125"/>
      <c r="D634" s="125"/>
      <c r="E634" s="110"/>
      <c r="F634" s="110"/>
      <c r="G634" s="110"/>
      <c r="H634" s="110"/>
      <c r="I634" s="110"/>
      <c r="J634" s="110"/>
      <c r="K634" s="110"/>
    </row>
    <row r="635" spans="2:11">
      <c r="B635" s="125"/>
      <c r="C635" s="125"/>
      <c r="D635" s="125"/>
      <c r="E635" s="110"/>
      <c r="F635" s="110"/>
      <c r="G635" s="110"/>
      <c r="H635" s="110"/>
      <c r="I635" s="110"/>
      <c r="J635" s="110"/>
      <c r="K635" s="110"/>
    </row>
    <row r="636" spans="2:11">
      <c r="B636" s="125"/>
      <c r="C636" s="125"/>
      <c r="D636" s="125"/>
      <c r="E636" s="110"/>
      <c r="F636" s="110"/>
      <c r="G636" s="110"/>
      <c r="H636" s="110"/>
      <c r="I636" s="110"/>
      <c r="J636" s="110"/>
      <c r="K636" s="110"/>
    </row>
    <row r="637" spans="2:11">
      <c r="B637" s="125"/>
      <c r="C637" s="125"/>
      <c r="D637" s="125"/>
      <c r="E637" s="110"/>
      <c r="F637" s="110"/>
      <c r="G637" s="110"/>
      <c r="H637" s="110"/>
      <c r="I637" s="110"/>
      <c r="J637" s="110"/>
      <c r="K637" s="110"/>
    </row>
    <row r="638" spans="2:11">
      <c r="B638" s="125"/>
      <c r="C638" s="125"/>
      <c r="D638" s="125"/>
      <c r="E638" s="110"/>
      <c r="F638" s="110"/>
      <c r="G638" s="110"/>
      <c r="H638" s="110"/>
      <c r="I638" s="110"/>
      <c r="J638" s="110"/>
      <c r="K638" s="110"/>
    </row>
    <row r="639" spans="2:11">
      <c r="B639" s="125"/>
      <c r="C639" s="125"/>
      <c r="D639" s="125"/>
      <c r="E639" s="110"/>
      <c r="F639" s="110"/>
      <c r="G639" s="110"/>
      <c r="H639" s="110"/>
      <c r="I639" s="110"/>
      <c r="J639" s="110"/>
      <c r="K639" s="110"/>
    </row>
    <row r="640" spans="2:11">
      <c r="B640" s="125"/>
      <c r="C640" s="125"/>
      <c r="D640" s="125"/>
      <c r="E640" s="110"/>
      <c r="F640" s="110"/>
      <c r="G640" s="110"/>
      <c r="H640" s="110"/>
      <c r="I640" s="110"/>
      <c r="J640" s="110"/>
      <c r="K640" s="110"/>
    </row>
    <row r="641" spans="2:11">
      <c r="B641" s="125"/>
      <c r="C641" s="125"/>
      <c r="D641" s="125"/>
      <c r="E641" s="110"/>
      <c r="F641" s="110"/>
      <c r="G641" s="110"/>
      <c r="H641" s="110"/>
      <c r="I641" s="110"/>
      <c r="J641" s="110"/>
      <c r="K641" s="110"/>
    </row>
    <row r="642" spans="2:11">
      <c r="B642" s="125"/>
      <c r="C642" s="125"/>
      <c r="D642" s="125"/>
      <c r="E642" s="110"/>
      <c r="F642" s="110"/>
      <c r="G642" s="110"/>
      <c r="H642" s="110"/>
      <c r="I642" s="110"/>
      <c r="J642" s="110"/>
      <c r="K642" s="110"/>
    </row>
    <row r="643" spans="2:11">
      <c r="B643" s="125"/>
      <c r="C643" s="125"/>
      <c r="D643" s="125"/>
      <c r="E643" s="110"/>
      <c r="F643" s="110"/>
      <c r="G643" s="110"/>
      <c r="H643" s="110"/>
      <c r="I643" s="110"/>
      <c r="J643" s="110"/>
      <c r="K643" s="110"/>
    </row>
    <row r="644" spans="2:11">
      <c r="B644" s="125"/>
      <c r="C644" s="125"/>
      <c r="D644" s="125"/>
      <c r="E644" s="110"/>
      <c r="F644" s="110"/>
      <c r="G644" s="110"/>
      <c r="H644" s="110"/>
      <c r="I644" s="110"/>
      <c r="J644" s="110"/>
      <c r="K644" s="110"/>
    </row>
    <row r="645" spans="2:11">
      <c r="B645" s="125"/>
      <c r="C645" s="125"/>
      <c r="D645" s="125"/>
      <c r="E645" s="110"/>
      <c r="F645" s="110"/>
      <c r="G645" s="110"/>
      <c r="H645" s="110"/>
      <c r="I645" s="110"/>
      <c r="J645" s="110"/>
      <c r="K645" s="110"/>
    </row>
    <row r="646" spans="2:11">
      <c r="B646" s="125"/>
      <c r="C646" s="125"/>
      <c r="D646" s="125"/>
      <c r="E646" s="110"/>
      <c r="F646" s="110"/>
      <c r="G646" s="110"/>
      <c r="H646" s="110"/>
      <c r="I646" s="110"/>
      <c r="J646" s="110"/>
      <c r="K646" s="110"/>
    </row>
    <row r="647" spans="2:11">
      <c r="B647" s="125"/>
      <c r="C647" s="125"/>
      <c r="D647" s="125"/>
      <c r="E647" s="110"/>
      <c r="F647" s="110"/>
      <c r="G647" s="110"/>
      <c r="H647" s="110"/>
      <c r="I647" s="110"/>
      <c r="J647" s="110"/>
      <c r="K647" s="110"/>
    </row>
    <row r="648" spans="2:11">
      <c r="B648" s="125"/>
      <c r="C648" s="125"/>
      <c r="D648" s="125"/>
      <c r="E648" s="110"/>
      <c r="F648" s="110"/>
      <c r="G648" s="110"/>
      <c r="H648" s="110"/>
      <c r="I648" s="110"/>
      <c r="J648" s="110"/>
      <c r="K648" s="110"/>
    </row>
    <row r="649" spans="2:11">
      <c r="B649" s="125"/>
      <c r="C649" s="125"/>
      <c r="D649" s="125"/>
      <c r="E649" s="110"/>
      <c r="F649" s="110"/>
      <c r="G649" s="110"/>
      <c r="H649" s="110"/>
      <c r="I649" s="110"/>
      <c r="J649" s="110"/>
      <c r="K649" s="110"/>
    </row>
    <row r="650" spans="2:11">
      <c r="B650" s="125"/>
      <c r="C650" s="125"/>
      <c r="D650" s="125"/>
      <c r="E650" s="110"/>
      <c r="F650" s="110"/>
      <c r="G650" s="110"/>
      <c r="H650" s="110"/>
      <c r="I650" s="110"/>
      <c r="J650" s="110"/>
      <c r="K650" s="110"/>
    </row>
    <row r="651" spans="2:11">
      <c r="B651" s="125"/>
      <c r="C651" s="125"/>
      <c r="D651" s="125"/>
      <c r="E651" s="110"/>
      <c r="F651" s="110"/>
      <c r="G651" s="110"/>
      <c r="H651" s="110"/>
      <c r="I651" s="110"/>
      <c r="J651" s="110"/>
      <c r="K651" s="110"/>
    </row>
    <row r="652" spans="2:11">
      <c r="B652" s="125"/>
      <c r="C652" s="125"/>
      <c r="D652" s="125"/>
      <c r="E652" s="110"/>
      <c r="F652" s="110"/>
      <c r="G652" s="110"/>
      <c r="H652" s="110"/>
      <c r="I652" s="110"/>
      <c r="J652" s="110"/>
      <c r="K652" s="110"/>
    </row>
    <row r="653" spans="2:11">
      <c r="B653" s="125"/>
      <c r="C653" s="125"/>
      <c r="D653" s="125"/>
      <c r="E653" s="110"/>
      <c r="F653" s="110"/>
      <c r="G653" s="110"/>
      <c r="H653" s="110"/>
      <c r="I653" s="110"/>
      <c r="J653" s="110"/>
      <c r="K653" s="110"/>
    </row>
    <row r="654" spans="2:11">
      <c r="B654" s="125"/>
      <c r="C654" s="125"/>
      <c r="D654" s="125"/>
      <c r="E654" s="110"/>
      <c r="F654" s="110"/>
      <c r="G654" s="110"/>
      <c r="H654" s="110"/>
      <c r="I654" s="110"/>
      <c r="J654" s="110"/>
      <c r="K654" s="110"/>
    </row>
    <row r="655" spans="2:11">
      <c r="B655" s="125"/>
      <c r="C655" s="125"/>
      <c r="D655" s="125"/>
      <c r="E655" s="110"/>
      <c r="F655" s="110"/>
      <c r="G655" s="110"/>
      <c r="H655" s="110"/>
      <c r="I655" s="110"/>
      <c r="J655" s="110"/>
      <c r="K655" s="110"/>
    </row>
    <row r="656" spans="2:11">
      <c r="B656" s="125"/>
      <c r="C656" s="125"/>
      <c r="D656" s="125"/>
      <c r="E656" s="110"/>
      <c r="F656" s="110"/>
      <c r="G656" s="110"/>
      <c r="H656" s="110"/>
      <c r="I656" s="110"/>
      <c r="J656" s="110"/>
      <c r="K656" s="110"/>
    </row>
    <row r="657" spans="2:11">
      <c r="B657" s="125"/>
      <c r="C657" s="125"/>
      <c r="D657" s="125"/>
      <c r="E657" s="110"/>
      <c r="F657" s="110"/>
      <c r="G657" s="110"/>
      <c r="H657" s="110"/>
      <c r="I657" s="110"/>
      <c r="J657" s="110"/>
      <c r="K657" s="110"/>
    </row>
    <row r="658" spans="2:11">
      <c r="B658" s="125"/>
      <c r="C658" s="125"/>
      <c r="D658" s="125"/>
      <c r="E658" s="110"/>
      <c r="F658" s="110"/>
      <c r="G658" s="110"/>
      <c r="H658" s="110"/>
      <c r="I658" s="110"/>
      <c r="J658" s="110"/>
      <c r="K658" s="110"/>
    </row>
    <row r="659" spans="2:11">
      <c r="B659" s="125"/>
      <c r="C659" s="125"/>
      <c r="D659" s="125"/>
      <c r="E659" s="110"/>
      <c r="F659" s="110"/>
      <c r="G659" s="110"/>
      <c r="H659" s="110"/>
      <c r="I659" s="110"/>
      <c r="J659" s="110"/>
      <c r="K659" s="110"/>
    </row>
    <row r="660" spans="2:11">
      <c r="B660" s="125"/>
      <c r="C660" s="125"/>
      <c r="D660" s="125"/>
      <c r="E660" s="110"/>
      <c r="F660" s="110"/>
      <c r="G660" s="110"/>
      <c r="H660" s="110"/>
      <c r="I660" s="110"/>
      <c r="J660" s="110"/>
      <c r="K660" s="110"/>
    </row>
    <row r="661" spans="2:11">
      <c r="B661" s="125"/>
      <c r="C661" s="125"/>
      <c r="D661" s="125"/>
      <c r="E661" s="110"/>
      <c r="F661" s="110"/>
      <c r="G661" s="110"/>
      <c r="H661" s="110"/>
      <c r="I661" s="110"/>
      <c r="J661" s="110"/>
      <c r="K661" s="110"/>
    </row>
    <row r="662" spans="2:11">
      <c r="B662" s="125"/>
      <c r="C662" s="125"/>
      <c r="D662" s="125"/>
      <c r="E662" s="110"/>
      <c r="F662" s="110"/>
      <c r="G662" s="110"/>
      <c r="H662" s="110"/>
      <c r="I662" s="110"/>
      <c r="J662" s="110"/>
      <c r="K662" s="110"/>
    </row>
    <row r="663" spans="2:11">
      <c r="B663" s="125"/>
      <c r="C663" s="125"/>
      <c r="D663" s="125"/>
      <c r="E663" s="110"/>
      <c r="F663" s="110"/>
      <c r="G663" s="110"/>
      <c r="H663" s="110"/>
      <c r="I663" s="110"/>
      <c r="J663" s="110"/>
      <c r="K663" s="110"/>
    </row>
    <row r="664" spans="2:11">
      <c r="B664" s="125"/>
      <c r="C664" s="125"/>
      <c r="D664" s="125"/>
      <c r="E664" s="110"/>
      <c r="F664" s="110"/>
      <c r="G664" s="110"/>
      <c r="H664" s="110"/>
      <c r="I664" s="110"/>
      <c r="J664" s="110"/>
      <c r="K664" s="110"/>
    </row>
    <row r="665" spans="2:11">
      <c r="B665" s="125"/>
      <c r="C665" s="125"/>
      <c r="D665" s="125"/>
      <c r="E665" s="110"/>
      <c r="F665" s="110"/>
      <c r="G665" s="110"/>
      <c r="H665" s="110"/>
      <c r="I665" s="110"/>
      <c r="J665" s="110"/>
      <c r="K665" s="110"/>
    </row>
    <row r="666" spans="2:11">
      <c r="B666" s="125"/>
      <c r="C666" s="125"/>
      <c r="D666" s="125"/>
      <c r="E666" s="110"/>
      <c r="F666" s="110"/>
      <c r="G666" s="110"/>
      <c r="H666" s="110"/>
      <c r="I666" s="110"/>
      <c r="J666" s="110"/>
      <c r="K666" s="110"/>
    </row>
    <row r="667" spans="2:11">
      <c r="B667" s="125"/>
      <c r="C667" s="125"/>
      <c r="D667" s="125"/>
      <c r="E667" s="110"/>
      <c r="F667" s="110"/>
      <c r="G667" s="110"/>
      <c r="H667" s="110"/>
      <c r="I667" s="110"/>
      <c r="J667" s="110"/>
      <c r="K667" s="110"/>
    </row>
    <row r="668" spans="2:11">
      <c r="B668" s="125"/>
      <c r="C668" s="125"/>
      <c r="D668" s="125"/>
      <c r="E668" s="110"/>
      <c r="F668" s="110"/>
      <c r="G668" s="110"/>
      <c r="H668" s="110"/>
      <c r="I668" s="110"/>
      <c r="J668" s="110"/>
      <c r="K668" s="110"/>
    </row>
    <row r="669" spans="2:11">
      <c r="B669" s="125"/>
      <c r="C669" s="125"/>
      <c r="D669" s="125"/>
      <c r="E669" s="110"/>
      <c r="F669" s="110"/>
      <c r="G669" s="110"/>
      <c r="H669" s="110"/>
      <c r="I669" s="110"/>
      <c r="J669" s="110"/>
      <c r="K669" s="110"/>
    </row>
    <row r="670" spans="2:11">
      <c r="B670" s="125"/>
      <c r="C670" s="125"/>
      <c r="D670" s="125"/>
      <c r="E670" s="110"/>
      <c r="F670" s="110"/>
      <c r="G670" s="110"/>
      <c r="H670" s="110"/>
      <c r="I670" s="110"/>
      <c r="J670" s="110"/>
      <c r="K670" s="110"/>
    </row>
    <row r="671" spans="2:11">
      <c r="B671" s="125"/>
      <c r="C671" s="125"/>
      <c r="D671" s="125"/>
      <c r="E671" s="110"/>
      <c r="F671" s="110"/>
      <c r="G671" s="110"/>
      <c r="H671" s="110"/>
      <c r="I671" s="110"/>
      <c r="J671" s="110"/>
      <c r="K671" s="110"/>
    </row>
    <row r="672" spans="2:11">
      <c r="B672" s="125"/>
      <c r="C672" s="125"/>
      <c r="D672" s="125"/>
      <c r="E672" s="110"/>
      <c r="F672" s="110"/>
      <c r="G672" s="110"/>
      <c r="H672" s="110"/>
      <c r="I672" s="110"/>
      <c r="J672" s="110"/>
      <c r="K672" s="110"/>
    </row>
    <row r="673" spans="2:11">
      <c r="B673" s="125"/>
      <c r="C673" s="125"/>
      <c r="D673" s="125"/>
      <c r="E673" s="110"/>
      <c r="F673" s="110"/>
      <c r="G673" s="110"/>
      <c r="H673" s="110"/>
      <c r="I673" s="110"/>
      <c r="J673" s="110"/>
      <c r="K673" s="110"/>
    </row>
    <row r="674" spans="2:11">
      <c r="B674" s="125"/>
      <c r="C674" s="125"/>
      <c r="D674" s="125"/>
      <c r="E674" s="110"/>
      <c r="F674" s="110"/>
      <c r="G674" s="110"/>
      <c r="H674" s="110"/>
      <c r="I674" s="110"/>
      <c r="J674" s="110"/>
      <c r="K674" s="110"/>
    </row>
    <row r="675" spans="2:11">
      <c r="B675" s="125"/>
      <c r="C675" s="125"/>
      <c r="D675" s="125"/>
      <c r="E675" s="110"/>
      <c r="F675" s="110"/>
      <c r="G675" s="110"/>
      <c r="H675" s="110"/>
      <c r="I675" s="110"/>
      <c r="J675" s="110"/>
      <c r="K675" s="110"/>
    </row>
    <row r="676" spans="2:11">
      <c r="B676" s="125"/>
      <c r="C676" s="125"/>
      <c r="D676" s="125"/>
      <c r="E676" s="110"/>
      <c r="F676" s="110"/>
      <c r="G676" s="110"/>
      <c r="H676" s="110"/>
      <c r="I676" s="110"/>
      <c r="J676" s="110"/>
      <c r="K676" s="110"/>
    </row>
    <row r="677" spans="2:11">
      <c r="B677" s="125"/>
      <c r="C677" s="125"/>
      <c r="D677" s="125"/>
      <c r="E677" s="110"/>
      <c r="F677" s="110"/>
      <c r="G677" s="110"/>
      <c r="H677" s="110"/>
      <c r="I677" s="110"/>
      <c r="J677" s="110"/>
      <c r="K677" s="110"/>
    </row>
    <row r="678" spans="2:11">
      <c r="B678" s="125"/>
      <c r="C678" s="125"/>
      <c r="D678" s="125"/>
      <c r="E678" s="110"/>
      <c r="F678" s="110"/>
      <c r="G678" s="110"/>
      <c r="H678" s="110"/>
      <c r="I678" s="110"/>
      <c r="J678" s="110"/>
      <c r="K678" s="110"/>
    </row>
    <row r="679" spans="2:11">
      <c r="B679" s="125"/>
      <c r="C679" s="125"/>
      <c r="D679" s="125"/>
      <c r="E679" s="110"/>
      <c r="F679" s="110"/>
      <c r="G679" s="110"/>
      <c r="H679" s="110"/>
      <c r="I679" s="110"/>
      <c r="J679" s="110"/>
      <c r="K679" s="110"/>
    </row>
    <row r="680" spans="2:11">
      <c r="B680" s="125"/>
      <c r="C680" s="125"/>
      <c r="D680" s="125"/>
      <c r="E680" s="110"/>
      <c r="F680" s="110"/>
      <c r="G680" s="110"/>
      <c r="H680" s="110"/>
      <c r="I680" s="110"/>
      <c r="J680" s="110"/>
      <c r="K680" s="110"/>
    </row>
    <row r="681" spans="2:11">
      <c r="B681" s="125"/>
      <c r="C681" s="125"/>
      <c r="D681" s="125"/>
      <c r="E681" s="110"/>
      <c r="F681" s="110"/>
      <c r="G681" s="110"/>
      <c r="H681" s="110"/>
      <c r="I681" s="110"/>
      <c r="J681" s="110"/>
      <c r="K681" s="110"/>
    </row>
    <row r="682" spans="2:11">
      <c r="B682" s="125"/>
      <c r="C682" s="125"/>
      <c r="D682" s="125"/>
      <c r="E682" s="110"/>
      <c r="F682" s="110"/>
      <c r="G682" s="110"/>
      <c r="H682" s="110"/>
      <c r="I682" s="110"/>
      <c r="J682" s="110"/>
      <c r="K682" s="110"/>
    </row>
    <row r="683" spans="2:11">
      <c r="B683" s="125"/>
      <c r="C683" s="125"/>
      <c r="D683" s="125"/>
      <c r="E683" s="110"/>
      <c r="F683" s="110"/>
      <c r="G683" s="110"/>
      <c r="H683" s="110"/>
      <c r="I683" s="110"/>
      <c r="J683" s="110"/>
      <c r="K683" s="110"/>
    </row>
    <row r="684" spans="2:11">
      <c r="B684" s="125"/>
      <c r="C684" s="125"/>
      <c r="D684" s="125"/>
      <c r="E684" s="110"/>
      <c r="F684" s="110"/>
      <c r="G684" s="110"/>
      <c r="H684" s="110"/>
      <c r="I684" s="110"/>
      <c r="J684" s="110"/>
      <c r="K684" s="110"/>
    </row>
    <row r="685" spans="2:11">
      <c r="B685" s="125"/>
      <c r="C685" s="125"/>
      <c r="D685" s="125"/>
      <c r="E685" s="110"/>
      <c r="F685" s="110"/>
      <c r="G685" s="110"/>
      <c r="H685" s="110"/>
      <c r="I685" s="110"/>
      <c r="J685" s="110"/>
      <c r="K685" s="110"/>
    </row>
    <row r="686" spans="2:11">
      <c r="B686" s="125"/>
      <c r="C686" s="125"/>
      <c r="D686" s="125"/>
      <c r="E686" s="110"/>
      <c r="F686" s="110"/>
      <c r="G686" s="110"/>
      <c r="H686" s="110"/>
      <c r="I686" s="110"/>
      <c r="J686" s="110"/>
      <c r="K686" s="110"/>
    </row>
    <row r="687" spans="2:11">
      <c r="B687" s="125"/>
      <c r="C687" s="125"/>
      <c r="D687" s="125"/>
      <c r="E687" s="110"/>
      <c r="F687" s="110"/>
      <c r="G687" s="110"/>
      <c r="H687" s="110"/>
      <c r="I687" s="110"/>
      <c r="J687" s="110"/>
      <c r="K687" s="110"/>
    </row>
    <row r="688" spans="2:11">
      <c r="B688" s="125"/>
      <c r="C688" s="125"/>
      <c r="D688" s="125"/>
      <c r="E688" s="110"/>
      <c r="F688" s="110"/>
      <c r="G688" s="110"/>
      <c r="H688" s="110"/>
      <c r="I688" s="110"/>
      <c r="J688" s="110"/>
      <c r="K688" s="110"/>
    </row>
    <row r="689" spans="2:11">
      <c r="B689" s="125"/>
      <c r="C689" s="125"/>
      <c r="D689" s="125"/>
      <c r="E689" s="110"/>
      <c r="F689" s="110"/>
      <c r="G689" s="110"/>
      <c r="H689" s="110"/>
      <c r="I689" s="110"/>
      <c r="J689" s="110"/>
      <c r="K689" s="110"/>
    </row>
    <row r="690" spans="2:11">
      <c r="B690" s="125"/>
      <c r="C690" s="125"/>
      <c r="D690" s="125"/>
      <c r="E690" s="110"/>
      <c r="F690" s="110"/>
      <c r="G690" s="110"/>
      <c r="H690" s="110"/>
      <c r="I690" s="110"/>
      <c r="J690" s="110"/>
      <c r="K690" s="110"/>
    </row>
    <row r="691" spans="2:11">
      <c r="B691" s="125"/>
      <c r="C691" s="125"/>
      <c r="D691" s="125"/>
      <c r="E691" s="110"/>
      <c r="F691" s="110"/>
      <c r="G691" s="110"/>
      <c r="H691" s="110"/>
      <c r="I691" s="110"/>
      <c r="J691" s="110"/>
      <c r="K691" s="110"/>
    </row>
    <row r="692" spans="2:11">
      <c r="B692" s="125"/>
      <c r="C692" s="125"/>
      <c r="D692" s="125"/>
      <c r="E692" s="110"/>
      <c r="F692" s="110"/>
      <c r="G692" s="110"/>
      <c r="H692" s="110"/>
      <c r="I692" s="110"/>
      <c r="J692" s="110"/>
      <c r="K692" s="110"/>
    </row>
    <row r="693" spans="2:11">
      <c r="B693" s="125"/>
      <c r="C693" s="125"/>
      <c r="D693" s="125"/>
      <c r="E693" s="110"/>
      <c r="F693" s="110"/>
      <c r="G693" s="110"/>
      <c r="H693" s="110"/>
      <c r="I693" s="110"/>
      <c r="J693" s="110"/>
      <c r="K693" s="110"/>
    </row>
    <row r="694" spans="2:11">
      <c r="B694" s="125"/>
      <c r="C694" s="125"/>
      <c r="D694" s="125"/>
      <c r="E694" s="110"/>
      <c r="F694" s="110"/>
      <c r="G694" s="110"/>
      <c r="H694" s="110"/>
      <c r="I694" s="110"/>
      <c r="J694" s="110"/>
      <c r="K694" s="110"/>
    </row>
    <row r="695" spans="2:11">
      <c r="B695" s="125"/>
      <c r="C695" s="125"/>
      <c r="D695" s="125"/>
      <c r="E695" s="110"/>
      <c r="F695" s="110"/>
      <c r="G695" s="110"/>
      <c r="H695" s="110"/>
      <c r="I695" s="110"/>
      <c r="J695" s="110"/>
      <c r="K695" s="110"/>
    </row>
    <row r="696" spans="2:11">
      <c r="B696" s="125"/>
      <c r="C696" s="125"/>
      <c r="D696" s="125"/>
      <c r="E696" s="110"/>
      <c r="F696" s="110"/>
      <c r="G696" s="110"/>
      <c r="H696" s="110"/>
      <c r="I696" s="110"/>
      <c r="J696" s="110"/>
      <c r="K696" s="110"/>
    </row>
    <row r="697" spans="2:11">
      <c r="B697" s="125"/>
      <c r="C697" s="125"/>
      <c r="D697" s="125"/>
      <c r="E697" s="110"/>
      <c r="F697" s="110"/>
      <c r="G697" s="110"/>
      <c r="H697" s="110"/>
      <c r="I697" s="110"/>
      <c r="J697" s="110"/>
      <c r="K697" s="110"/>
    </row>
    <row r="698" spans="2:11">
      <c r="B698" s="125"/>
      <c r="C698" s="125"/>
      <c r="D698" s="125"/>
      <c r="E698" s="110"/>
      <c r="F698" s="110"/>
      <c r="G698" s="110"/>
      <c r="H698" s="110"/>
      <c r="I698" s="110"/>
      <c r="J698" s="110"/>
      <c r="K698" s="110"/>
    </row>
    <row r="699" spans="2:11">
      <c r="B699" s="125"/>
      <c r="C699" s="125"/>
      <c r="D699" s="125"/>
      <c r="E699" s="110"/>
      <c r="F699" s="110"/>
      <c r="G699" s="110"/>
      <c r="H699" s="110"/>
      <c r="I699" s="110"/>
      <c r="J699" s="110"/>
      <c r="K699" s="110"/>
    </row>
    <row r="700" spans="2:11">
      <c r="B700" s="125"/>
      <c r="C700" s="125"/>
      <c r="D700" s="125"/>
      <c r="E700" s="110"/>
      <c r="F700" s="110"/>
      <c r="G700" s="110"/>
      <c r="H700" s="110"/>
      <c r="I700" s="110"/>
      <c r="J700" s="110"/>
      <c r="K700" s="110"/>
    </row>
    <row r="701" spans="2:11">
      <c r="B701" s="125"/>
      <c r="C701" s="125"/>
      <c r="D701" s="125"/>
      <c r="E701" s="110"/>
      <c r="F701" s="110"/>
      <c r="G701" s="110"/>
      <c r="H701" s="110"/>
      <c r="I701" s="110"/>
      <c r="J701" s="110"/>
      <c r="K701" s="110"/>
    </row>
    <row r="702" spans="2:11">
      <c r="B702" s="125"/>
      <c r="C702" s="125"/>
      <c r="D702" s="125"/>
      <c r="E702" s="110"/>
      <c r="F702" s="110"/>
      <c r="G702" s="110"/>
      <c r="H702" s="110"/>
      <c r="I702" s="110"/>
      <c r="J702" s="110"/>
      <c r="K702" s="110"/>
    </row>
    <row r="703" spans="2:11">
      <c r="B703" s="125"/>
      <c r="C703" s="125"/>
      <c r="D703" s="125"/>
      <c r="E703" s="110"/>
      <c r="F703" s="110"/>
      <c r="G703" s="110"/>
      <c r="H703" s="110"/>
      <c r="I703" s="110"/>
      <c r="J703" s="110"/>
      <c r="K703" s="110"/>
    </row>
    <row r="704" spans="2:11">
      <c r="B704" s="125"/>
      <c r="C704" s="125"/>
      <c r="D704" s="125"/>
      <c r="E704" s="110"/>
      <c r="F704" s="110"/>
      <c r="G704" s="110"/>
      <c r="H704" s="110"/>
      <c r="I704" s="110"/>
      <c r="J704" s="110"/>
      <c r="K704" s="110"/>
    </row>
    <row r="705" spans="2:11">
      <c r="B705" s="125"/>
      <c r="C705" s="125"/>
      <c r="D705" s="125"/>
      <c r="E705" s="110"/>
      <c r="F705" s="110"/>
      <c r="G705" s="110"/>
      <c r="H705" s="110"/>
      <c r="I705" s="110"/>
      <c r="J705" s="110"/>
      <c r="K705" s="110"/>
    </row>
    <row r="706" spans="2:11">
      <c r="B706" s="125"/>
      <c r="C706" s="125"/>
      <c r="D706" s="125"/>
      <c r="E706" s="110"/>
      <c r="F706" s="110"/>
      <c r="G706" s="110"/>
      <c r="H706" s="110"/>
      <c r="I706" s="110"/>
      <c r="J706" s="110"/>
      <c r="K706" s="110"/>
    </row>
    <row r="707" spans="2:11">
      <c r="B707" s="125"/>
      <c r="C707" s="125"/>
      <c r="D707" s="125"/>
      <c r="E707" s="110"/>
      <c r="F707" s="110"/>
      <c r="G707" s="110"/>
      <c r="H707" s="110"/>
      <c r="I707" s="110"/>
      <c r="J707" s="110"/>
      <c r="K707" s="110"/>
    </row>
    <row r="708" spans="2:11">
      <c r="B708" s="125"/>
      <c r="C708" s="125"/>
      <c r="D708" s="125"/>
      <c r="E708" s="110"/>
      <c r="F708" s="110"/>
      <c r="G708" s="110"/>
      <c r="H708" s="110"/>
      <c r="I708" s="110"/>
      <c r="J708" s="110"/>
      <c r="K708" s="110"/>
    </row>
    <row r="709" spans="2:11">
      <c r="B709" s="125"/>
      <c r="C709" s="125"/>
      <c r="D709" s="125"/>
      <c r="E709" s="110"/>
      <c r="F709" s="110"/>
      <c r="G709" s="110"/>
      <c r="H709" s="110"/>
      <c r="I709" s="110"/>
      <c r="J709" s="110"/>
      <c r="K709" s="110"/>
    </row>
    <row r="710" spans="2:11">
      <c r="B710" s="125"/>
      <c r="C710" s="125"/>
      <c r="D710" s="125"/>
      <c r="E710" s="110"/>
      <c r="F710" s="110"/>
      <c r="G710" s="110"/>
      <c r="H710" s="110"/>
      <c r="I710" s="110"/>
      <c r="J710" s="110"/>
      <c r="K710" s="110"/>
    </row>
    <row r="711" spans="2:11">
      <c r="B711" s="125"/>
      <c r="C711" s="125"/>
      <c r="D711" s="125"/>
      <c r="E711" s="110"/>
      <c r="F711" s="110"/>
      <c r="G711" s="110"/>
      <c r="H711" s="110"/>
      <c r="I711" s="110"/>
      <c r="J711" s="110"/>
      <c r="K711" s="110"/>
    </row>
    <row r="712" spans="2:11">
      <c r="B712" s="125"/>
      <c r="C712" s="125"/>
      <c r="D712" s="125"/>
      <c r="E712" s="110"/>
      <c r="F712" s="110"/>
      <c r="G712" s="110"/>
      <c r="H712" s="110"/>
      <c r="I712" s="110"/>
      <c r="J712" s="110"/>
      <c r="K712" s="110"/>
    </row>
    <row r="713" spans="2:11">
      <c r="B713" s="125"/>
      <c r="C713" s="125"/>
      <c r="D713" s="125"/>
      <c r="E713" s="110"/>
      <c r="F713" s="110"/>
      <c r="G713" s="110"/>
      <c r="H713" s="110"/>
      <c r="I713" s="110"/>
      <c r="J713" s="110"/>
      <c r="K713" s="110"/>
    </row>
    <row r="714" spans="2:11">
      <c r="B714" s="125"/>
      <c r="C714" s="125"/>
      <c r="D714" s="125"/>
      <c r="E714" s="110"/>
      <c r="F714" s="110"/>
      <c r="G714" s="110"/>
      <c r="H714" s="110"/>
      <c r="I714" s="110"/>
      <c r="J714" s="110"/>
      <c r="K714" s="110"/>
    </row>
    <row r="715" spans="2:11">
      <c r="B715" s="125"/>
      <c r="C715" s="125"/>
      <c r="D715" s="125"/>
      <c r="E715" s="110"/>
      <c r="F715" s="110"/>
      <c r="G715" s="110"/>
      <c r="H715" s="110"/>
      <c r="I715" s="110"/>
      <c r="J715" s="110"/>
      <c r="K715" s="110"/>
    </row>
    <row r="716" spans="2:11">
      <c r="B716" s="125"/>
      <c r="C716" s="125"/>
      <c r="D716" s="125"/>
      <c r="E716" s="110"/>
      <c r="F716" s="110"/>
      <c r="G716" s="110"/>
      <c r="H716" s="110"/>
      <c r="I716" s="110"/>
      <c r="J716" s="110"/>
      <c r="K716" s="110"/>
    </row>
    <row r="717" spans="2:11">
      <c r="B717" s="125"/>
      <c r="C717" s="125"/>
      <c r="D717" s="125"/>
      <c r="E717" s="110"/>
      <c r="F717" s="110"/>
      <c r="G717" s="110"/>
      <c r="H717" s="110"/>
      <c r="I717" s="110"/>
      <c r="J717" s="110"/>
      <c r="K717" s="110"/>
    </row>
    <row r="718" spans="2:11">
      <c r="B718" s="125"/>
      <c r="C718" s="125"/>
      <c r="D718" s="125"/>
      <c r="E718" s="110"/>
      <c r="F718" s="110"/>
      <c r="G718" s="110"/>
      <c r="H718" s="110"/>
      <c r="I718" s="110"/>
      <c r="J718" s="110"/>
      <c r="K718" s="110"/>
    </row>
    <row r="719" spans="2:11">
      <c r="B719" s="125"/>
      <c r="C719" s="125"/>
      <c r="D719" s="125"/>
      <c r="E719" s="110"/>
      <c r="F719" s="110"/>
      <c r="G719" s="110"/>
      <c r="H719" s="110"/>
      <c r="I719" s="110"/>
      <c r="J719" s="110"/>
      <c r="K719" s="110"/>
    </row>
    <row r="720" spans="2:11">
      <c r="B720" s="125"/>
      <c r="C720" s="125"/>
      <c r="D720" s="125"/>
      <c r="E720" s="110"/>
      <c r="F720" s="110"/>
      <c r="G720" s="110"/>
      <c r="H720" s="110"/>
      <c r="I720" s="110"/>
      <c r="J720" s="110"/>
      <c r="K720" s="110"/>
    </row>
    <row r="721" spans="2:11">
      <c r="B721" s="125"/>
      <c r="C721" s="125"/>
      <c r="D721" s="125"/>
      <c r="E721" s="110"/>
      <c r="F721" s="110"/>
      <c r="G721" s="110"/>
      <c r="H721" s="110"/>
      <c r="I721" s="110"/>
      <c r="J721" s="110"/>
      <c r="K721" s="110"/>
    </row>
    <row r="722" spans="2:11">
      <c r="B722" s="125"/>
      <c r="C722" s="125"/>
      <c r="D722" s="125"/>
      <c r="E722" s="110"/>
      <c r="F722" s="110"/>
      <c r="G722" s="110"/>
      <c r="H722" s="110"/>
      <c r="I722" s="110"/>
      <c r="J722" s="110"/>
      <c r="K722" s="110"/>
    </row>
    <row r="723" spans="2:11">
      <c r="B723" s="125"/>
      <c r="C723" s="125"/>
      <c r="D723" s="125"/>
      <c r="E723" s="110"/>
      <c r="F723" s="110"/>
      <c r="G723" s="110"/>
      <c r="H723" s="110"/>
      <c r="I723" s="110"/>
      <c r="J723" s="110"/>
      <c r="K723" s="110"/>
    </row>
    <row r="724" spans="2:11">
      <c r="B724" s="125"/>
      <c r="C724" s="125"/>
      <c r="D724" s="125"/>
      <c r="E724" s="110"/>
      <c r="F724" s="110"/>
      <c r="G724" s="110"/>
      <c r="H724" s="110"/>
      <c r="I724" s="110"/>
      <c r="J724" s="110"/>
      <c r="K724" s="110"/>
    </row>
    <row r="725" spans="2:11">
      <c r="B725" s="125"/>
      <c r="C725" s="125"/>
      <c r="D725" s="125"/>
      <c r="E725" s="110"/>
      <c r="F725" s="110"/>
      <c r="G725" s="110"/>
      <c r="H725" s="110"/>
      <c r="I725" s="110"/>
      <c r="J725" s="110"/>
      <c r="K725" s="110"/>
    </row>
    <row r="726" spans="2:11">
      <c r="B726" s="125"/>
      <c r="C726" s="125"/>
      <c r="D726" s="125"/>
      <c r="E726" s="110"/>
      <c r="F726" s="110"/>
      <c r="G726" s="110"/>
      <c r="H726" s="110"/>
      <c r="I726" s="110"/>
      <c r="J726" s="110"/>
      <c r="K726" s="110"/>
    </row>
    <row r="727" spans="2:11">
      <c r="B727" s="125"/>
      <c r="C727" s="125"/>
      <c r="D727" s="125"/>
      <c r="E727" s="110"/>
      <c r="F727" s="110"/>
      <c r="G727" s="110"/>
      <c r="H727" s="110"/>
      <c r="I727" s="110"/>
      <c r="J727" s="110"/>
      <c r="K727" s="110"/>
    </row>
    <row r="728" spans="2:11">
      <c r="B728" s="125"/>
      <c r="C728" s="125"/>
      <c r="D728" s="125"/>
      <c r="E728" s="110"/>
      <c r="F728" s="110"/>
      <c r="G728" s="110"/>
      <c r="H728" s="110"/>
      <c r="I728" s="110"/>
      <c r="J728" s="110"/>
      <c r="K728" s="110"/>
    </row>
    <row r="729" spans="2:11">
      <c r="B729" s="125"/>
      <c r="C729" s="125"/>
      <c r="D729" s="125"/>
      <c r="E729" s="110"/>
      <c r="F729" s="110"/>
      <c r="G729" s="110"/>
      <c r="H729" s="110"/>
      <c r="I729" s="110"/>
      <c r="J729" s="110"/>
      <c r="K729" s="110"/>
    </row>
    <row r="730" spans="2:11">
      <c r="B730" s="125"/>
      <c r="C730" s="125"/>
      <c r="D730" s="125"/>
      <c r="E730" s="110"/>
      <c r="F730" s="110"/>
      <c r="G730" s="110"/>
      <c r="H730" s="110"/>
      <c r="I730" s="110"/>
      <c r="J730" s="110"/>
      <c r="K730" s="110"/>
    </row>
    <row r="731" spans="2:11">
      <c r="B731" s="125"/>
      <c r="C731" s="125"/>
      <c r="D731" s="125"/>
      <c r="E731" s="110"/>
      <c r="F731" s="110"/>
      <c r="G731" s="110"/>
      <c r="H731" s="110"/>
      <c r="I731" s="110"/>
      <c r="J731" s="110"/>
      <c r="K731" s="110"/>
    </row>
    <row r="732" spans="2:11">
      <c r="B732" s="125"/>
      <c r="C732" s="125"/>
      <c r="D732" s="125"/>
      <c r="E732" s="110"/>
      <c r="F732" s="110"/>
      <c r="G732" s="110"/>
      <c r="H732" s="110"/>
      <c r="I732" s="110"/>
      <c r="J732" s="110"/>
      <c r="K732" s="110"/>
    </row>
    <row r="733" spans="2:11">
      <c r="B733" s="125"/>
      <c r="C733" s="125"/>
      <c r="D733" s="125"/>
      <c r="E733" s="110"/>
      <c r="F733" s="110"/>
      <c r="G733" s="110"/>
      <c r="H733" s="110"/>
      <c r="I733" s="110"/>
      <c r="J733" s="110"/>
      <c r="K733" s="110"/>
    </row>
    <row r="734" spans="2:11">
      <c r="B734" s="125"/>
      <c r="C734" s="125"/>
      <c r="D734" s="125"/>
      <c r="E734" s="110"/>
      <c r="F734" s="110"/>
      <c r="G734" s="110"/>
      <c r="H734" s="110"/>
      <c r="I734" s="110"/>
      <c r="J734" s="110"/>
      <c r="K734" s="110"/>
    </row>
    <row r="735" spans="2:11">
      <c r="B735" s="125"/>
      <c r="C735" s="125"/>
      <c r="D735" s="125"/>
      <c r="E735" s="110"/>
      <c r="F735" s="110"/>
      <c r="G735" s="110"/>
      <c r="H735" s="110"/>
      <c r="I735" s="110"/>
      <c r="J735" s="110"/>
      <c r="K735" s="110"/>
    </row>
    <row r="736" spans="2:11">
      <c r="B736" s="125"/>
      <c r="C736" s="125"/>
      <c r="D736" s="125"/>
      <c r="E736" s="110"/>
      <c r="F736" s="110"/>
      <c r="G736" s="110"/>
      <c r="H736" s="110"/>
      <c r="I736" s="110"/>
      <c r="J736" s="110"/>
      <c r="K736" s="110"/>
    </row>
    <row r="737" spans="2:11">
      <c r="B737" s="125"/>
      <c r="C737" s="125"/>
      <c r="D737" s="125"/>
      <c r="E737" s="110"/>
      <c r="F737" s="110"/>
      <c r="G737" s="110"/>
      <c r="H737" s="110"/>
      <c r="I737" s="110"/>
      <c r="J737" s="110"/>
      <c r="K737" s="110"/>
    </row>
    <row r="738" spans="2:11">
      <c r="B738" s="125"/>
      <c r="C738" s="125"/>
      <c r="D738" s="125"/>
      <c r="E738" s="110"/>
      <c r="F738" s="110"/>
      <c r="G738" s="110"/>
      <c r="H738" s="110"/>
      <c r="I738" s="110"/>
      <c r="J738" s="110"/>
      <c r="K738" s="110"/>
    </row>
    <row r="739" spans="2:11">
      <c r="B739" s="125"/>
      <c r="C739" s="125"/>
      <c r="D739" s="125"/>
      <c r="E739" s="110"/>
      <c r="F739" s="110"/>
      <c r="G739" s="110"/>
      <c r="H739" s="110"/>
      <c r="I739" s="110"/>
      <c r="J739" s="110"/>
      <c r="K739" s="110"/>
    </row>
    <row r="740" spans="2:11">
      <c r="B740" s="125"/>
      <c r="C740" s="125"/>
      <c r="D740" s="125"/>
      <c r="E740" s="110"/>
      <c r="F740" s="110"/>
      <c r="G740" s="110"/>
      <c r="H740" s="110"/>
      <c r="I740" s="110"/>
      <c r="J740" s="110"/>
      <c r="K740" s="110"/>
    </row>
    <row r="741" spans="2:11">
      <c r="B741" s="125"/>
      <c r="C741" s="125"/>
      <c r="D741" s="125"/>
      <c r="E741" s="110"/>
      <c r="F741" s="110"/>
      <c r="G741" s="110"/>
      <c r="H741" s="110"/>
      <c r="I741" s="110"/>
      <c r="J741" s="110"/>
      <c r="K741" s="110"/>
    </row>
    <row r="742" spans="2:11">
      <c r="B742" s="125"/>
      <c r="C742" s="125"/>
      <c r="D742" s="125"/>
      <c r="E742" s="110"/>
      <c r="F742" s="110"/>
      <c r="G742" s="110"/>
      <c r="H742" s="110"/>
      <c r="I742" s="110"/>
      <c r="J742" s="110"/>
      <c r="K742" s="110"/>
    </row>
    <row r="743" spans="2:11">
      <c r="B743" s="125"/>
      <c r="C743" s="125"/>
      <c r="D743" s="125"/>
      <c r="E743" s="110"/>
      <c r="F743" s="110"/>
      <c r="G743" s="110"/>
      <c r="H743" s="110"/>
      <c r="I743" s="110"/>
      <c r="J743" s="110"/>
      <c r="K743" s="110"/>
    </row>
    <row r="744" spans="2:11">
      <c r="B744" s="125"/>
      <c r="C744" s="125"/>
      <c r="D744" s="125"/>
      <c r="E744" s="110"/>
      <c r="F744" s="110"/>
      <c r="G744" s="110"/>
      <c r="H744" s="110"/>
      <c r="I744" s="110"/>
      <c r="J744" s="110"/>
      <c r="K744" s="110"/>
    </row>
    <row r="745" spans="2:11">
      <c r="B745" s="125"/>
      <c r="C745" s="125"/>
      <c r="D745" s="125"/>
      <c r="E745" s="110"/>
      <c r="F745" s="110"/>
      <c r="G745" s="110"/>
      <c r="H745" s="110"/>
      <c r="I745" s="110"/>
      <c r="J745" s="110"/>
      <c r="K745" s="110"/>
    </row>
    <row r="746" spans="2:11">
      <c r="B746" s="125"/>
      <c r="C746" s="125"/>
      <c r="D746" s="125"/>
      <c r="E746" s="110"/>
      <c r="F746" s="110"/>
      <c r="G746" s="110"/>
      <c r="H746" s="110"/>
      <c r="I746" s="110"/>
      <c r="J746" s="110"/>
      <c r="K746" s="110"/>
    </row>
    <row r="747" spans="2:11">
      <c r="B747" s="125"/>
      <c r="C747" s="125"/>
      <c r="D747" s="125"/>
      <c r="E747" s="110"/>
      <c r="F747" s="110"/>
      <c r="G747" s="110"/>
      <c r="H747" s="110"/>
      <c r="I747" s="110"/>
      <c r="J747" s="110"/>
      <c r="K747" s="110"/>
    </row>
    <row r="748" spans="2:11">
      <c r="B748" s="125"/>
      <c r="C748" s="125"/>
      <c r="D748" s="125"/>
      <c r="E748" s="110"/>
      <c r="F748" s="110"/>
      <c r="G748" s="110"/>
      <c r="H748" s="110"/>
      <c r="I748" s="110"/>
      <c r="J748" s="110"/>
      <c r="K748" s="110"/>
    </row>
    <row r="749" spans="2:11">
      <c r="B749" s="125"/>
      <c r="C749" s="125"/>
      <c r="D749" s="125"/>
      <c r="E749" s="110"/>
      <c r="F749" s="110"/>
      <c r="G749" s="110"/>
      <c r="H749" s="110"/>
      <c r="I749" s="110"/>
      <c r="J749" s="110"/>
      <c r="K749" s="110"/>
    </row>
    <row r="750" spans="2:11">
      <c r="B750" s="125"/>
      <c r="C750" s="125"/>
      <c r="D750" s="125"/>
      <c r="E750" s="110"/>
      <c r="F750" s="110"/>
      <c r="G750" s="110"/>
      <c r="H750" s="110"/>
      <c r="I750" s="110"/>
      <c r="J750" s="110"/>
      <c r="K750" s="110"/>
    </row>
    <row r="751" spans="2:11">
      <c r="B751" s="125"/>
      <c r="C751" s="125"/>
      <c r="D751" s="125"/>
      <c r="E751" s="110"/>
      <c r="F751" s="110"/>
      <c r="G751" s="110"/>
      <c r="H751" s="110"/>
      <c r="I751" s="110"/>
      <c r="J751" s="110"/>
      <c r="K751" s="110"/>
    </row>
    <row r="752" spans="2:11">
      <c r="B752" s="125"/>
      <c r="C752" s="125"/>
      <c r="D752" s="125"/>
      <c r="E752" s="110"/>
      <c r="F752" s="110"/>
      <c r="G752" s="110"/>
      <c r="H752" s="110"/>
      <c r="I752" s="110"/>
      <c r="J752" s="110"/>
      <c r="K752" s="110"/>
    </row>
    <row r="753" spans="2:11">
      <c r="B753" s="125"/>
      <c r="C753" s="125"/>
      <c r="D753" s="125"/>
      <c r="E753" s="110"/>
      <c r="F753" s="110"/>
      <c r="G753" s="110"/>
      <c r="H753" s="110"/>
      <c r="I753" s="110"/>
      <c r="J753" s="110"/>
      <c r="K753" s="110"/>
    </row>
    <row r="754" spans="2:11">
      <c r="B754" s="125"/>
      <c r="C754" s="125"/>
      <c r="D754" s="125"/>
      <c r="E754" s="110"/>
      <c r="F754" s="110"/>
      <c r="G754" s="110"/>
      <c r="H754" s="110"/>
      <c r="I754" s="110"/>
      <c r="J754" s="110"/>
      <c r="K754" s="110"/>
    </row>
    <row r="755" spans="2:11">
      <c r="B755" s="125"/>
      <c r="C755" s="125"/>
      <c r="D755" s="125"/>
      <c r="E755" s="110"/>
      <c r="F755" s="110"/>
      <c r="G755" s="110"/>
      <c r="H755" s="110"/>
      <c r="I755" s="110"/>
      <c r="J755" s="110"/>
      <c r="K755" s="110"/>
    </row>
    <row r="756" spans="2:11">
      <c r="B756" s="125"/>
      <c r="C756" s="125"/>
      <c r="D756" s="125"/>
      <c r="E756" s="110"/>
      <c r="F756" s="110"/>
      <c r="G756" s="110"/>
      <c r="H756" s="110"/>
      <c r="I756" s="110"/>
      <c r="J756" s="110"/>
      <c r="K756" s="110"/>
    </row>
    <row r="757" spans="2:11">
      <c r="B757" s="125"/>
      <c r="C757" s="125"/>
      <c r="D757" s="125"/>
      <c r="E757" s="110"/>
      <c r="F757" s="110"/>
      <c r="G757" s="110"/>
      <c r="H757" s="110"/>
      <c r="I757" s="110"/>
      <c r="J757" s="110"/>
      <c r="K757" s="110"/>
    </row>
    <row r="758" spans="2:11">
      <c r="B758" s="125"/>
      <c r="C758" s="125"/>
      <c r="D758" s="125"/>
      <c r="E758" s="110"/>
      <c r="F758" s="110"/>
      <c r="G758" s="110"/>
      <c r="H758" s="110"/>
      <c r="I758" s="110"/>
      <c r="J758" s="110"/>
      <c r="K758" s="110"/>
    </row>
    <row r="759" spans="2:11">
      <c r="B759" s="125"/>
      <c r="C759" s="125"/>
      <c r="D759" s="125"/>
      <c r="E759" s="110"/>
      <c r="F759" s="110"/>
      <c r="G759" s="110"/>
      <c r="H759" s="110"/>
      <c r="I759" s="110"/>
      <c r="J759" s="110"/>
      <c r="K759" s="110"/>
    </row>
    <row r="760" spans="2:11">
      <c r="B760" s="125"/>
      <c r="C760" s="125"/>
      <c r="D760" s="125"/>
      <c r="E760" s="110"/>
      <c r="F760" s="110"/>
      <c r="G760" s="110"/>
      <c r="H760" s="110"/>
      <c r="I760" s="110"/>
      <c r="J760" s="110"/>
      <c r="K760" s="110"/>
    </row>
    <row r="761" spans="2:11">
      <c r="B761" s="125"/>
      <c r="C761" s="125"/>
      <c r="D761" s="125"/>
      <c r="E761" s="110"/>
      <c r="F761" s="110"/>
      <c r="G761" s="110"/>
      <c r="H761" s="110"/>
      <c r="I761" s="110"/>
      <c r="J761" s="110"/>
      <c r="K761" s="110"/>
    </row>
    <row r="762" spans="2:11">
      <c r="B762" s="125"/>
      <c r="C762" s="125"/>
      <c r="D762" s="125"/>
      <c r="E762" s="110"/>
      <c r="F762" s="110"/>
      <c r="G762" s="110"/>
      <c r="H762" s="110"/>
      <c r="I762" s="110"/>
      <c r="J762" s="110"/>
      <c r="K762" s="110"/>
    </row>
    <row r="763" spans="2:11">
      <c r="B763" s="125"/>
      <c r="C763" s="125"/>
      <c r="D763" s="125"/>
      <c r="E763" s="110"/>
      <c r="F763" s="110"/>
      <c r="G763" s="110"/>
      <c r="H763" s="110"/>
      <c r="I763" s="110"/>
      <c r="J763" s="110"/>
      <c r="K763" s="110"/>
    </row>
    <row r="764" spans="2:11">
      <c r="B764" s="125"/>
      <c r="C764" s="125"/>
      <c r="D764" s="125"/>
      <c r="E764" s="110"/>
      <c r="F764" s="110"/>
      <c r="G764" s="110"/>
      <c r="H764" s="110"/>
      <c r="I764" s="110"/>
      <c r="J764" s="110"/>
      <c r="K764" s="110"/>
    </row>
    <row r="765" spans="2:11">
      <c r="B765" s="125"/>
      <c r="C765" s="125"/>
      <c r="D765" s="125"/>
      <c r="E765" s="110"/>
      <c r="F765" s="110"/>
      <c r="G765" s="110"/>
      <c r="H765" s="110"/>
      <c r="I765" s="110"/>
      <c r="J765" s="110"/>
      <c r="K765" s="110"/>
    </row>
    <row r="766" spans="2:11">
      <c r="B766" s="125"/>
      <c r="C766" s="125"/>
      <c r="D766" s="125"/>
      <c r="E766" s="110"/>
      <c r="F766" s="110"/>
      <c r="G766" s="110"/>
      <c r="H766" s="110"/>
      <c r="I766" s="110"/>
      <c r="J766" s="110"/>
      <c r="K766" s="110"/>
    </row>
    <row r="767" spans="2:11">
      <c r="B767" s="125"/>
      <c r="C767" s="125"/>
      <c r="D767" s="125"/>
      <c r="E767" s="110"/>
      <c r="F767" s="110"/>
      <c r="G767" s="110"/>
      <c r="H767" s="110"/>
      <c r="I767" s="110"/>
      <c r="J767" s="110"/>
      <c r="K767" s="110"/>
    </row>
    <row r="768" spans="2:11">
      <c r="B768" s="125"/>
      <c r="C768" s="125"/>
      <c r="D768" s="125"/>
      <c r="E768" s="110"/>
      <c r="F768" s="110"/>
      <c r="G768" s="110"/>
      <c r="H768" s="110"/>
      <c r="I768" s="110"/>
      <c r="J768" s="110"/>
      <c r="K768" s="110"/>
    </row>
    <row r="769" spans="2:11">
      <c r="B769" s="125"/>
      <c r="C769" s="125"/>
      <c r="D769" s="125"/>
      <c r="E769" s="110"/>
      <c r="F769" s="110"/>
      <c r="G769" s="110"/>
      <c r="H769" s="110"/>
      <c r="I769" s="110"/>
      <c r="J769" s="110"/>
      <c r="K769" s="110"/>
    </row>
    <row r="770" spans="2:11">
      <c r="B770" s="125"/>
      <c r="C770" s="125"/>
      <c r="D770" s="125"/>
      <c r="E770" s="110"/>
      <c r="F770" s="110"/>
      <c r="G770" s="110"/>
      <c r="H770" s="110"/>
      <c r="I770" s="110"/>
      <c r="J770" s="110"/>
      <c r="K770" s="110"/>
    </row>
    <row r="771" spans="2:11">
      <c r="B771" s="125"/>
      <c r="C771" s="125"/>
      <c r="D771" s="125"/>
      <c r="E771" s="110"/>
      <c r="F771" s="110"/>
      <c r="G771" s="110"/>
      <c r="H771" s="110"/>
      <c r="I771" s="110"/>
      <c r="J771" s="110"/>
      <c r="K771" s="110"/>
    </row>
    <row r="772" spans="2:11">
      <c r="B772" s="125"/>
      <c r="C772" s="125"/>
      <c r="D772" s="125"/>
      <c r="E772" s="110"/>
      <c r="F772" s="110"/>
      <c r="G772" s="110"/>
      <c r="H772" s="110"/>
      <c r="I772" s="110"/>
      <c r="J772" s="110"/>
      <c r="K772" s="110"/>
    </row>
    <row r="773" spans="2:11">
      <c r="B773" s="125"/>
      <c r="C773" s="125"/>
      <c r="D773" s="125"/>
      <c r="E773" s="110"/>
      <c r="F773" s="110"/>
      <c r="G773" s="110"/>
      <c r="H773" s="110"/>
      <c r="I773" s="110"/>
      <c r="J773" s="110"/>
      <c r="K773" s="110"/>
    </row>
    <row r="774" spans="2:11">
      <c r="B774" s="125"/>
      <c r="C774" s="125"/>
      <c r="D774" s="125"/>
      <c r="E774" s="110"/>
      <c r="F774" s="110"/>
      <c r="G774" s="110"/>
      <c r="H774" s="110"/>
      <c r="I774" s="110"/>
      <c r="J774" s="110"/>
      <c r="K774" s="110"/>
    </row>
    <row r="775" spans="2:11">
      <c r="B775" s="125"/>
      <c r="C775" s="125"/>
      <c r="D775" s="125"/>
      <c r="E775" s="110"/>
      <c r="F775" s="110"/>
      <c r="G775" s="110"/>
      <c r="H775" s="110"/>
      <c r="I775" s="110"/>
      <c r="J775" s="110"/>
      <c r="K775" s="110"/>
    </row>
    <row r="776" spans="2:11">
      <c r="B776" s="125"/>
      <c r="C776" s="125"/>
      <c r="D776" s="125"/>
      <c r="E776" s="110"/>
      <c r="F776" s="110"/>
      <c r="G776" s="110"/>
      <c r="H776" s="110"/>
      <c r="I776" s="110"/>
      <c r="J776" s="110"/>
      <c r="K776" s="110"/>
    </row>
    <row r="777" spans="2:11">
      <c r="B777" s="125"/>
      <c r="C777" s="125"/>
      <c r="D777" s="125"/>
      <c r="E777" s="110"/>
      <c r="F777" s="110"/>
      <c r="G777" s="110"/>
      <c r="H777" s="110"/>
      <c r="I777" s="110"/>
      <c r="J777" s="110"/>
      <c r="K777" s="110"/>
    </row>
    <row r="778" spans="2:11">
      <c r="B778" s="125"/>
      <c r="C778" s="125"/>
      <c r="D778" s="125"/>
      <c r="E778" s="110"/>
      <c r="F778" s="110"/>
      <c r="G778" s="110"/>
      <c r="H778" s="110"/>
      <c r="I778" s="110"/>
      <c r="J778" s="110"/>
      <c r="K778" s="110"/>
    </row>
    <row r="779" spans="2:11">
      <c r="B779" s="125"/>
      <c r="C779" s="125"/>
      <c r="D779" s="125"/>
      <c r="E779" s="110"/>
      <c r="F779" s="110"/>
      <c r="G779" s="110"/>
      <c r="H779" s="110"/>
      <c r="I779" s="110"/>
      <c r="J779" s="110"/>
      <c r="K779" s="110"/>
    </row>
    <row r="780" spans="2:11">
      <c r="B780" s="125"/>
      <c r="C780" s="125"/>
      <c r="D780" s="125"/>
      <c r="E780" s="110"/>
      <c r="F780" s="110"/>
      <c r="G780" s="110"/>
      <c r="H780" s="110"/>
      <c r="I780" s="110"/>
      <c r="J780" s="110"/>
      <c r="K780" s="110"/>
    </row>
    <row r="781" spans="2:11">
      <c r="B781" s="125"/>
      <c r="C781" s="125"/>
      <c r="D781" s="125"/>
      <c r="E781" s="110"/>
      <c r="F781" s="110"/>
      <c r="G781" s="110"/>
      <c r="H781" s="110"/>
      <c r="I781" s="110"/>
      <c r="J781" s="110"/>
      <c r="K781" s="110"/>
    </row>
    <row r="782" spans="2:11">
      <c r="B782" s="125"/>
      <c r="C782" s="125"/>
      <c r="D782" s="125"/>
      <c r="E782" s="110"/>
      <c r="F782" s="110"/>
      <c r="G782" s="110"/>
      <c r="H782" s="110"/>
      <c r="I782" s="110"/>
      <c r="J782" s="110"/>
      <c r="K782" s="110"/>
    </row>
    <row r="783" spans="2:11">
      <c r="B783" s="125"/>
      <c r="C783" s="125"/>
      <c r="D783" s="125"/>
      <c r="E783" s="110"/>
      <c r="F783" s="110"/>
      <c r="G783" s="110"/>
      <c r="H783" s="110"/>
      <c r="I783" s="110"/>
      <c r="J783" s="110"/>
      <c r="K783" s="110"/>
    </row>
    <row r="784" spans="2:11">
      <c r="B784" s="125"/>
      <c r="C784" s="125"/>
      <c r="D784" s="125"/>
      <c r="E784" s="110"/>
      <c r="F784" s="110"/>
      <c r="G784" s="110"/>
      <c r="H784" s="110"/>
      <c r="I784" s="110"/>
      <c r="J784" s="110"/>
      <c r="K784" s="110"/>
    </row>
    <row r="785" spans="2:11">
      <c r="B785" s="125"/>
      <c r="C785" s="125"/>
      <c r="D785" s="125"/>
      <c r="E785" s="110"/>
      <c r="F785" s="110"/>
      <c r="G785" s="110"/>
      <c r="H785" s="110"/>
      <c r="I785" s="110"/>
      <c r="J785" s="110"/>
      <c r="K785" s="110"/>
    </row>
    <row r="786" spans="2:11">
      <c r="B786" s="125"/>
      <c r="C786" s="125"/>
      <c r="D786" s="125"/>
      <c r="E786" s="110"/>
      <c r="F786" s="110"/>
      <c r="G786" s="110"/>
      <c r="H786" s="110"/>
      <c r="I786" s="110"/>
      <c r="J786" s="110"/>
      <c r="K786" s="110"/>
    </row>
    <row r="787" spans="2:11">
      <c r="B787" s="125"/>
      <c r="C787" s="125"/>
      <c r="D787" s="125"/>
      <c r="E787" s="110"/>
      <c r="F787" s="110"/>
      <c r="G787" s="110"/>
      <c r="H787" s="110"/>
      <c r="I787" s="110"/>
      <c r="J787" s="110"/>
      <c r="K787" s="110"/>
    </row>
    <row r="788" spans="2:11">
      <c r="B788" s="125"/>
      <c r="C788" s="125"/>
      <c r="D788" s="125"/>
      <c r="E788" s="110"/>
      <c r="F788" s="110"/>
      <c r="G788" s="110"/>
      <c r="H788" s="110"/>
      <c r="I788" s="110"/>
      <c r="J788" s="110"/>
      <c r="K788" s="110"/>
    </row>
    <row r="789" spans="2:11">
      <c r="B789" s="125"/>
      <c r="C789" s="125"/>
      <c r="D789" s="125"/>
      <c r="E789" s="110"/>
      <c r="F789" s="110"/>
      <c r="G789" s="110"/>
      <c r="H789" s="110"/>
      <c r="I789" s="110"/>
      <c r="J789" s="110"/>
      <c r="K789" s="110"/>
    </row>
    <row r="790" spans="2:11">
      <c r="B790" s="125"/>
      <c r="C790" s="125"/>
      <c r="D790" s="125"/>
      <c r="E790" s="110"/>
      <c r="F790" s="110"/>
      <c r="G790" s="110"/>
      <c r="H790" s="110"/>
      <c r="I790" s="110"/>
      <c r="J790" s="110"/>
      <c r="K790" s="110"/>
    </row>
    <row r="791" spans="2:11">
      <c r="B791" s="125"/>
      <c r="C791" s="125"/>
      <c r="D791" s="125"/>
      <c r="E791" s="110"/>
      <c r="F791" s="110"/>
      <c r="G791" s="110"/>
      <c r="H791" s="110"/>
      <c r="I791" s="110"/>
      <c r="J791" s="110"/>
      <c r="K791" s="110"/>
    </row>
    <row r="792" spans="2:11">
      <c r="B792" s="125"/>
      <c r="C792" s="125"/>
      <c r="D792" s="125"/>
      <c r="E792" s="110"/>
      <c r="F792" s="110"/>
      <c r="G792" s="110"/>
      <c r="H792" s="110"/>
      <c r="I792" s="110"/>
      <c r="J792" s="110"/>
      <c r="K792" s="110"/>
    </row>
    <row r="793" spans="2:11">
      <c r="B793" s="125"/>
      <c r="C793" s="125"/>
      <c r="D793" s="125"/>
      <c r="E793" s="110"/>
      <c r="F793" s="110"/>
      <c r="G793" s="110"/>
      <c r="H793" s="110"/>
      <c r="I793" s="110"/>
      <c r="J793" s="110"/>
      <c r="K793" s="110"/>
    </row>
    <row r="794" spans="2:11">
      <c r="B794" s="125"/>
      <c r="C794" s="125"/>
      <c r="D794" s="125"/>
      <c r="E794" s="110"/>
      <c r="F794" s="110"/>
      <c r="G794" s="110"/>
      <c r="H794" s="110"/>
      <c r="I794" s="110"/>
      <c r="J794" s="110"/>
      <c r="K794" s="110"/>
    </row>
    <row r="795" spans="2:11">
      <c r="B795" s="125"/>
      <c r="C795" s="125"/>
      <c r="D795" s="125"/>
      <c r="E795" s="110"/>
      <c r="F795" s="110"/>
      <c r="G795" s="110"/>
      <c r="H795" s="110"/>
      <c r="I795" s="110"/>
      <c r="J795" s="110"/>
      <c r="K795" s="110"/>
    </row>
    <row r="796" spans="2:11">
      <c r="B796" s="125"/>
      <c r="C796" s="125"/>
      <c r="D796" s="125"/>
      <c r="E796" s="110"/>
      <c r="F796" s="110"/>
      <c r="G796" s="110"/>
      <c r="H796" s="110"/>
      <c r="I796" s="110"/>
      <c r="J796" s="110"/>
      <c r="K796" s="110"/>
    </row>
    <row r="797" spans="2:11">
      <c r="B797" s="125"/>
      <c r="C797" s="125"/>
      <c r="D797" s="125"/>
      <c r="E797" s="110"/>
      <c r="F797" s="110"/>
      <c r="G797" s="110"/>
      <c r="H797" s="110"/>
      <c r="I797" s="110"/>
      <c r="J797" s="110"/>
      <c r="K797" s="110"/>
    </row>
    <row r="798" spans="2:11">
      <c r="B798" s="125"/>
      <c r="C798" s="125"/>
      <c r="D798" s="125"/>
      <c r="E798" s="110"/>
      <c r="F798" s="110"/>
      <c r="G798" s="110"/>
      <c r="H798" s="110"/>
      <c r="I798" s="110"/>
      <c r="J798" s="110"/>
      <c r="K798" s="110"/>
    </row>
    <row r="799" spans="2:11">
      <c r="B799" s="125"/>
      <c r="C799" s="125"/>
      <c r="D799" s="125"/>
      <c r="E799" s="110"/>
      <c r="F799" s="110"/>
      <c r="G799" s="110"/>
      <c r="H799" s="110"/>
      <c r="I799" s="110"/>
      <c r="J799" s="110"/>
      <c r="K799" s="110"/>
    </row>
    <row r="800" spans="2:11">
      <c r="B800" s="125"/>
      <c r="C800" s="125"/>
      <c r="D800" s="125"/>
      <c r="E800" s="110"/>
      <c r="F800" s="110"/>
      <c r="G800" s="110"/>
      <c r="H800" s="110"/>
      <c r="I800" s="110"/>
      <c r="J800" s="110"/>
      <c r="K800" s="110"/>
    </row>
    <row r="801" spans="2:11">
      <c r="B801" s="125"/>
      <c r="C801" s="125"/>
      <c r="D801" s="125"/>
      <c r="E801" s="110"/>
      <c r="F801" s="110"/>
      <c r="G801" s="110"/>
      <c r="H801" s="110"/>
      <c r="I801" s="110"/>
      <c r="J801" s="110"/>
      <c r="K801" s="110"/>
    </row>
    <row r="802" spans="2:11">
      <c r="B802" s="125"/>
      <c r="C802" s="125"/>
      <c r="D802" s="125"/>
      <c r="E802" s="110"/>
      <c r="F802" s="110"/>
      <c r="G802" s="110"/>
      <c r="H802" s="110"/>
      <c r="I802" s="110"/>
      <c r="J802" s="110"/>
      <c r="K802" s="110"/>
    </row>
    <row r="803" spans="2:11">
      <c r="B803" s="125"/>
      <c r="C803" s="125"/>
      <c r="D803" s="125"/>
      <c r="E803" s="110"/>
      <c r="F803" s="110"/>
      <c r="G803" s="110"/>
      <c r="H803" s="110"/>
      <c r="I803" s="110"/>
      <c r="J803" s="110"/>
      <c r="K803" s="110"/>
    </row>
    <row r="804" spans="2:11">
      <c r="B804" s="125"/>
      <c r="C804" s="125"/>
      <c r="D804" s="125"/>
      <c r="E804" s="110"/>
      <c r="F804" s="110"/>
      <c r="G804" s="110"/>
      <c r="H804" s="110"/>
      <c r="I804" s="110"/>
      <c r="J804" s="110"/>
      <c r="K804" s="110"/>
    </row>
    <row r="805" spans="2:11">
      <c r="B805" s="125"/>
      <c r="C805" s="125"/>
      <c r="D805" s="125"/>
      <c r="E805" s="110"/>
      <c r="F805" s="110"/>
      <c r="G805" s="110"/>
      <c r="H805" s="110"/>
      <c r="I805" s="110"/>
      <c r="J805" s="110"/>
      <c r="K805" s="110"/>
    </row>
    <row r="806" spans="2:11">
      <c r="B806" s="125"/>
      <c r="C806" s="125"/>
      <c r="D806" s="125"/>
      <c r="E806" s="110"/>
      <c r="F806" s="110"/>
      <c r="G806" s="110"/>
      <c r="H806" s="110"/>
      <c r="I806" s="110"/>
      <c r="J806" s="110"/>
      <c r="K806" s="110"/>
    </row>
    <row r="807" spans="2:11">
      <c r="B807" s="125"/>
      <c r="C807" s="125"/>
      <c r="D807" s="125"/>
      <c r="E807" s="110"/>
      <c r="F807" s="110"/>
      <c r="G807" s="110"/>
      <c r="H807" s="110"/>
      <c r="I807" s="110"/>
      <c r="J807" s="110"/>
      <c r="K807" s="110"/>
    </row>
    <row r="808" spans="2:11">
      <c r="B808" s="125"/>
      <c r="C808" s="125"/>
      <c r="D808" s="125"/>
      <c r="E808" s="110"/>
      <c r="F808" s="110"/>
      <c r="G808" s="110"/>
      <c r="H808" s="110"/>
      <c r="I808" s="110"/>
      <c r="J808" s="110"/>
      <c r="K808" s="110"/>
    </row>
    <row r="809" spans="2:11">
      <c r="B809" s="125"/>
      <c r="C809" s="125"/>
      <c r="D809" s="125"/>
      <c r="E809" s="110"/>
      <c r="F809" s="110"/>
      <c r="G809" s="110"/>
      <c r="H809" s="110"/>
      <c r="I809" s="110"/>
      <c r="J809" s="110"/>
      <c r="K809" s="110"/>
    </row>
    <row r="810" spans="2:11">
      <c r="B810" s="125"/>
      <c r="C810" s="125"/>
      <c r="D810" s="125"/>
      <c r="E810" s="110"/>
      <c r="F810" s="110"/>
      <c r="G810" s="110"/>
      <c r="H810" s="110"/>
      <c r="I810" s="110"/>
      <c r="J810" s="110"/>
      <c r="K810" s="110"/>
    </row>
    <row r="811" spans="2:11">
      <c r="B811" s="125"/>
      <c r="C811" s="125"/>
      <c r="D811" s="125"/>
      <c r="E811" s="110"/>
      <c r="F811" s="110"/>
      <c r="G811" s="110"/>
      <c r="H811" s="110"/>
      <c r="I811" s="110"/>
      <c r="J811" s="110"/>
      <c r="K811" s="110"/>
    </row>
    <row r="812" spans="2:11">
      <c r="B812" s="125"/>
      <c r="C812" s="125"/>
      <c r="D812" s="125"/>
      <c r="E812" s="110"/>
      <c r="F812" s="110"/>
      <c r="G812" s="110"/>
      <c r="H812" s="110"/>
      <c r="I812" s="110"/>
      <c r="J812" s="110"/>
      <c r="K812" s="110"/>
    </row>
    <row r="813" spans="2:11">
      <c r="B813" s="125"/>
      <c r="C813" s="125"/>
      <c r="D813" s="125"/>
      <c r="E813" s="110"/>
      <c r="F813" s="110"/>
      <c r="G813" s="110"/>
      <c r="H813" s="110"/>
      <c r="I813" s="110"/>
      <c r="J813" s="110"/>
      <c r="K813" s="110"/>
    </row>
    <row r="814" spans="2:11">
      <c r="B814" s="125"/>
      <c r="C814" s="125"/>
      <c r="D814" s="125"/>
      <c r="E814" s="110"/>
      <c r="F814" s="110"/>
      <c r="G814" s="110"/>
      <c r="H814" s="110"/>
      <c r="I814" s="110"/>
      <c r="J814" s="110"/>
      <c r="K814" s="110"/>
    </row>
    <row r="815" spans="2:11">
      <c r="B815" s="125"/>
      <c r="C815" s="125"/>
      <c r="D815" s="125"/>
      <c r="E815" s="110"/>
      <c r="F815" s="110"/>
      <c r="G815" s="110"/>
      <c r="H815" s="110"/>
      <c r="I815" s="110"/>
      <c r="J815" s="110"/>
      <c r="K815" s="110"/>
    </row>
    <row r="816" spans="2:11">
      <c r="B816" s="125"/>
      <c r="C816" s="125"/>
      <c r="D816" s="125"/>
      <c r="E816" s="110"/>
      <c r="F816" s="110"/>
      <c r="G816" s="110"/>
      <c r="H816" s="110"/>
      <c r="I816" s="110"/>
      <c r="J816" s="110"/>
      <c r="K816" s="110"/>
    </row>
    <row r="817" spans="2:11">
      <c r="B817" s="125"/>
      <c r="C817" s="125"/>
      <c r="D817" s="125"/>
      <c r="E817" s="110"/>
      <c r="F817" s="110"/>
      <c r="G817" s="110"/>
      <c r="H817" s="110"/>
      <c r="I817" s="110"/>
      <c r="J817" s="110"/>
      <c r="K817" s="110"/>
    </row>
    <row r="818" spans="2:11">
      <c r="B818" s="125"/>
      <c r="C818" s="125"/>
      <c r="D818" s="125"/>
      <c r="E818" s="110"/>
      <c r="F818" s="110"/>
      <c r="G818" s="110"/>
      <c r="H818" s="110"/>
      <c r="I818" s="110"/>
      <c r="J818" s="110"/>
      <c r="K818" s="110"/>
    </row>
    <row r="819" spans="2:11">
      <c r="B819" s="125"/>
      <c r="C819" s="125"/>
      <c r="D819" s="125"/>
      <c r="E819" s="110"/>
      <c r="F819" s="110"/>
      <c r="G819" s="110"/>
      <c r="H819" s="110"/>
      <c r="I819" s="110"/>
      <c r="J819" s="110"/>
      <c r="K819" s="110"/>
    </row>
    <row r="820" spans="2:11">
      <c r="B820" s="125"/>
      <c r="C820" s="125"/>
      <c r="D820" s="125"/>
      <c r="E820" s="110"/>
      <c r="F820" s="110"/>
      <c r="G820" s="110"/>
      <c r="H820" s="110"/>
      <c r="I820" s="110"/>
      <c r="J820" s="110"/>
      <c r="K820" s="110"/>
    </row>
    <row r="821" spans="2:11">
      <c r="B821" s="125"/>
      <c r="C821" s="125"/>
      <c r="D821" s="125"/>
      <c r="E821" s="110"/>
      <c r="F821" s="110"/>
      <c r="G821" s="110"/>
      <c r="H821" s="110"/>
      <c r="I821" s="110"/>
      <c r="J821" s="110"/>
      <c r="K821" s="110"/>
    </row>
    <row r="822" spans="2:11">
      <c r="B822" s="125"/>
      <c r="C822" s="125"/>
      <c r="D822" s="125"/>
      <c r="E822" s="110"/>
      <c r="F822" s="110"/>
      <c r="G822" s="110"/>
      <c r="H822" s="110"/>
      <c r="I822" s="110"/>
      <c r="J822" s="110"/>
      <c r="K822" s="110"/>
    </row>
    <row r="823" spans="2:11">
      <c r="B823" s="125"/>
      <c r="C823" s="125"/>
      <c r="D823" s="125"/>
      <c r="E823" s="110"/>
      <c r="F823" s="110"/>
      <c r="G823" s="110"/>
      <c r="H823" s="110"/>
      <c r="I823" s="110"/>
      <c r="J823" s="110"/>
      <c r="K823" s="110"/>
    </row>
    <row r="824" spans="2:11">
      <c r="B824" s="125"/>
      <c r="C824" s="125"/>
      <c r="D824" s="125"/>
      <c r="E824" s="110"/>
      <c r="F824" s="110"/>
      <c r="G824" s="110"/>
      <c r="H824" s="110"/>
      <c r="I824" s="110"/>
      <c r="J824" s="110"/>
      <c r="K824" s="110"/>
    </row>
    <row r="825" spans="2:11">
      <c r="B825" s="125"/>
      <c r="C825" s="125"/>
      <c r="D825" s="125"/>
      <c r="E825" s="110"/>
      <c r="F825" s="110"/>
      <c r="G825" s="110"/>
      <c r="H825" s="110"/>
      <c r="I825" s="110"/>
      <c r="J825" s="110"/>
      <c r="K825" s="110"/>
    </row>
    <row r="826" spans="2:11">
      <c r="B826" s="125"/>
      <c r="C826" s="125"/>
      <c r="D826" s="125"/>
      <c r="E826" s="110"/>
      <c r="F826" s="110"/>
      <c r="G826" s="110"/>
      <c r="H826" s="110"/>
      <c r="I826" s="110"/>
      <c r="J826" s="110"/>
      <c r="K826" s="110"/>
    </row>
    <row r="827" spans="2:11">
      <c r="B827" s="125"/>
      <c r="C827" s="125"/>
      <c r="D827" s="125"/>
      <c r="E827" s="110"/>
      <c r="F827" s="110"/>
      <c r="G827" s="110"/>
      <c r="H827" s="110"/>
      <c r="I827" s="110"/>
      <c r="J827" s="110"/>
      <c r="K827" s="110"/>
    </row>
    <row r="828" spans="2:11">
      <c r="B828" s="125"/>
      <c r="C828" s="125"/>
      <c r="D828" s="125"/>
      <c r="E828" s="110"/>
      <c r="F828" s="110"/>
      <c r="G828" s="110"/>
      <c r="H828" s="110"/>
      <c r="I828" s="110"/>
      <c r="J828" s="110"/>
      <c r="K828" s="110"/>
    </row>
    <row r="829" spans="2:11">
      <c r="B829" s="125"/>
      <c r="C829" s="125"/>
      <c r="D829" s="125"/>
      <c r="E829" s="110"/>
      <c r="F829" s="110"/>
      <c r="G829" s="110"/>
      <c r="H829" s="110"/>
      <c r="I829" s="110"/>
      <c r="J829" s="110"/>
      <c r="K829" s="110"/>
    </row>
    <row r="830" spans="2:11">
      <c r="B830" s="125"/>
      <c r="C830" s="125"/>
      <c r="D830" s="125"/>
      <c r="E830" s="110"/>
      <c r="F830" s="110"/>
      <c r="G830" s="110"/>
      <c r="H830" s="110"/>
      <c r="I830" s="110"/>
      <c r="J830" s="110"/>
      <c r="K830" s="110"/>
    </row>
    <row r="831" spans="2:11">
      <c r="B831" s="125"/>
      <c r="C831" s="125"/>
      <c r="D831" s="125"/>
      <c r="E831" s="110"/>
      <c r="F831" s="110"/>
      <c r="G831" s="110"/>
      <c r="H831" s="110"/>
      <c r="I831" s="110"/>
      <c r="J831" s="110"/>
      <c r="K831" s="110"/>
    </row>
    <row r="832" spans="2:11">
      <c r="B832" s="125"/>
      <c r="C832" s="125"/>
      <c r="D832" s="125"/>
      <c r="E832" s="110"/>
      <c r="F832" s="110"/>
      <c r="G832" s="110"/>
      <c r="H832" s="110"/>
      <c r="I832" s="110"/>
      <c r="J832" s="110"/>
      <c r="K832" s="110"/>
    </row>
    <row r="833" spans="2:11">
      <c r="B833" s="125"/>
      <c r="C833" s="125"/>
      <c r="D833" s="125"/>
      <c r="E833" s="110"/>
      <c r="F833" s="110"/>
      <c r="G833" s="110"/>
      <c r="H833" s="110"/>
      <c r="I833" s="110"/>
      <c r="J833" s="110"/>
      <c r="K833" s="110"/>
    </row>
    <row r="834" spans="2:11">
      <c r="B834" s="125"/>
      <c r="C834" s="125"/>
      <c r="D834" s="125"/>
      <c r="E834" s="110"/>
      <c r="F834" s="110"/>
      <c r="G834" s="110"/>
      <c r="H834" s="110"/>
      <c r="I834" s="110"/>
      <c r="J834" s="110"/>
      <c r="K834" s="110"/>
    </row>
    <row r="835" spans="2:11">
      <c r="B835" s="125"/>
      <c r="C835" s="125"/>
      <c r="D835" s="125"/>
      <c r="E835" s="110"/>
      <c r="F835" s="110"/>
      <c r="G835" s="110"/>
      <c r="H835" s="110"/>
      <c r="I835" s="110"/>
      <c r="J835" s="110"/>
      <c r="K835" s="110"/>
    </row>
    <row r="836" spans="2:11">
      <c r="B836" s="125"/>
      <c r="C836" s="125"/>
      <c r="D836" s="125"/>
      <c r="E836" s="110"/>
      <c r="F836" s="110"/>
      <c r="G836" s="110"/>
      <c r="H836" s="110"/>
      <c r="I836" s="110"/>
      <c r="J836" s="110"/>
      <c r="K836" s="110"/>
    </row>
    <row r="837" spans="2:11">
      <c r="B837" s="125"/>
      <c r="C837" s="125"/>
      <c r="D837" s="125"/>
      <c r="E837" s="110"/>
      <c r="F837" s="110"/>
      <c r="G837" s="110"/>
      <c r="H837" s="110"/>
      <c r="I837" s="110"/>
      <c r="J837" s="110"/>
      <c r="K837" s="110"/>
    </row>
    <row r="838" spans="2:11">
      <c r="B838" s="125"/>
      <c r="C838" s="125"/>
      <c r="D838" s="125"/>
      <c r="E838" s="110"/>
      <c r="F838" s="110"/>
      <c r="G838" s="110"/>
      <c r="H838" s="110"/>
      <c r="I838" s="110"/>
      <c r="J838" s="110"/>
      <c r="K838" s="110"/>
    </row>
    <row r="839" spans="2:11">
      <c r="B839" s="125"/>
      <c r="C839" s="125"/>
      <c r="D839" s="125"/>
      <c r="E839" s="110"/>
      <c r="F839" s="110"/>
      <c r="G839" s="110"/>
      <c r="H839" s="110"/>
      <c r="I839" s="110"/>
      <c r="J839" s="110"/>
      <c r="K839" s="110"/>
    </row>
    <row r="840" spans="2:11">
      <c r="B840" s="125"/>
      <c r="C840" s="125"/>
      <c r="D840" s="125"/>
      <c r="E840" s="110"/>
      <c r="F840" s="110"/>
      <c r="G840" s="110"/>
      <c r="H840" s="110"/>
      <c r="I840" s="110"/>
      <c r="J840" s="110"/>
      <c r="K840" s="110"/>
    </row>
    <row r="841" spans="2:11">
      <c r="B841" s="125"/>
      <c r="C841" s="125"/>
      <c r="D841" s="125"/>
      <c r="E841" s="110"/>
      <c r="F841" s="110"/>
      <c r="G841" s="110"/>
      <c r="H841" s="110"/>
      <c r="I841" s="110"/>
      <c r="J841" s="110"/>
      <c r="K841" s="110"/>
    </row>
    <row r="842" spans="2:11">
      <c r="B842" s="125"/>
      <c r="C842" s="125"/>
      <c r="D842" s="125"/>
      <c r="E842" s="110"/>
      <c r="F842" s="110"/>
      <c r="G842" s="110"/>
      <c r="H842" s="110"/>
      <c r="I842" s="110"/>
      <c r="J842" s="110"/>
      <c r="K842" s="110"/>
    </row>
    <row r="843" spans="2:11">
      <c r="B843" s="125"/>
      <c r="C843" s="125"/>
      <c r="D843" s="125"/>
      <c r="E843" s="110"/>
      <c r="F843" s="110"/>
      <c r="G843" s="110"/>
      <c r="H843" s="110"/>
      <c r="I843" s="110"/>
      <c r="J843" s="110"/>
      <c r="K843" s="110"/>
    </row>
    <row r="844" spans="2:11">
      <c r="B844" s="125"/>
      <c r="C844" s="125"/>
      <c r="D844" s="125"/>
      <c r="E844" s="110"/>
      <c r="F844" s="110"/>
      <c r="G844" s="110"/>
      <c r="H844" s="110"/>
      <c r="I844" s="110"/>
      <c r="J844" s="110"/>
      <c r="K844" s="110"/>
    </row>
    <row r="845" spans="2:11">
      <c r="B845" s="125"/>
      <c r="C845" s="125"/>
      <c r="D845" s="125"/>
      <c r="E845" s="110"/>
      <c r="F845" s="110"/>
      <c r="G845" s="110"/>
      <c r="H845" s="110"/>
      <c r="I845" s="110"/>
      <c r="J845" s="110"/>
      <c r="K845" s="110"/>
    </row>
    <row r="846" spans="2:11">
      <c r="B846" s="125"/>
      <c r="C846" s="125"/>
      <c r="D846" s="125"/>
      <c r="E846" s="110"/>
      <c r="F846" s="110"/>
      <c r="G846" s="110"/>
      <c r="H846" s="110"/>
      <c r="I846" s="110"/>
      <c r="J846" s="110"/>
      <c r="K846" s="110"/>
    </row>
    <row r="847" spans="2:11">
      <c r="B847" s="125"/>
      <c r="C847" s="125"/>
      <c r="D847" s="125"/>
      <c r="E847" s="110"/>
      <c r="F847" s="110"/>
      <c r="G847" s="110"/>
      <c r="H847" s="110"/>
      <c r="I847" s="110"/>
      <c r="J847" s="110"/>
      <c r="K847" s="110"/>
    </row>
    <row r="848" spans="2:11">
      <c r="B848" s="125"/>
      <c r="C848" s="125"/>
      <c r="D848" s="125"/>
      <c r="E848" s="110"/>
      <c r="F848" s="110"/>
      <c r="G848" s="110"/>
      <c r="H848" s="110"/>
      <c r="I848" s="110"/>
      <c r="J848" s="110"/>
      <c r="K848" s="110"/>
    </row>
    <row r="849" spans="2:11">
      <c r="B849" s="125"/>
      <c r="C849" s="125"/>
      <c r="D849" s="125"/>
      <c r="E849" s="110"/>
      <c r="F849" s="110"/>
      <c r="G849" s="110"/>
      <c r="H849" s="110"/>
      <c r="I849" s="110"/>
      <c r="J849" s="110"/>
      <c r="K849" s="110"/>
    </row>
    <row r="850" spans="2:11">
      <c r="B850" s="125"/>
      <c r="C850" s="125"/>
      <c r="D850" s="125"/>
      <c r="E850" s="110"/>
      <c r="F850" s="110"/>
      <c r="G850" s="110"/>
      <c r="H850" s="110"/>
      <c r="I850" s="110"/>
      <c r="J850" s="110"/>
      <c r="K850" s="110"/>
    </row>
    <row r="851" spans="2:11">
      <c r="B851" s="125"/>
      <c r="C851" s="125"/>
      <c r="D851" s="125"/>
      <c r="E851" s="110"/>
      <c r="F851" s="110"/>
      <c r="G851" s="110"/>
      <c r="H851" s="110"/>
      <c r="I851" s="110"/>
      <c r="J851" s="110"/>
      <c r="K851" s="110"/>
    </row>
    <row r="852" spans="2:11">
      <c r="B852" s="125"/>
      <c r="C852" s="125"/>
      <c r="D852" s="125"/>
      <c r="E852" s="110"/>
      <c r="F852" s="110"/>
      <c r="G852" s="110"/>
      <c r="H852" s="110"/>
      <c r="I852" s="110"/>
      <c r="J852" s="110"/>
      <c r="K852" s="110"/>
    </row>
    <row r="853" spans="2:11">
      <c r="B853" s="125"/>
      <c r="C853" s="125"/>
      <c r="D853" s="125"/>
      <c r="E853" s="110"/>
      <c r="F853" s="110"/>
      <c r="G853" s="110"/>
      <c r="H853" s="110"/>
      <c r="I853" s="110"/>
      <c r="J853" s="110"/>
      <c r="K853" s="110"/>
    </row>
    <row r="854" spans="2:11">
      <c r="B854" s="125"/>
      <c r="C854" s="125"/>
      <c r="D854" s="125"/>
      <c r="E854" s="110"/>
      <c r="F854" s="110"/>
      <c r="G854" s="110"/>
      <c r="H854" s="110"/>
      <c r="I854" s="110"/>
      <c r="J854" s="110"/>
      <c r="K854" s="110"/>
    </row>
    <row r="855" spans="2:11">
      <c r="B855" s="125"/>
      <c r="C855" s="125"/>
      <c r="D855" s="125"/>
      <c r="E855" s="110"/>
      <c r="F855" s="110"/>
      <c r="G855" s="110"/>
      <c r="H855" s="110"/>
      <c r="I855" s="110"/>
      <c r="J855" s="110"/>
      <c r="K855" s="110"/>
    </row>
    <row r="856" spans="2:11">
      <c r="B856" s="125"/>
      <c r="C856" s="125"/>
      <c r="D856" s="125"/>
      <c r="E856" s="110"/>
      <c r="F856" s="110"/>
      <c r="G856" s="110"/>
      <c r="H856" s="110"/>
      <c r="I856" s="110"/>
      <c r="J856" s="110"/>
      <c r="K856" s="110"/>
    </row>
    <row r="857" spans="2:11">
      <c r="B857" s="125"/>
      <c r="C857" s="125"/>
      <c r="D857" s="125"/>
      <c r="E857" s="110"/>
      <c r="F857" s="110"/>
      <c r="G857" s="110"/>
      <c r="H857" s="110"/>
      <c r="I857" s="110"/>
      <c r="J857" s="110"/>
      <c r="K857" s="110"/>
    </row>
    <row r="858" spans="2:11">
      <c r="B858" s="125"/>
      <c r="C858" s="125"/>
      <c r="D858" s="125"/>
      <c r="E858" s="110"/>
      <c r="F858" s="110"/>
      <c r="G858" s="110"/>
      <c r="H858" s="110"/>
      <c r="I858" s="110"/>
      <c r="J858" s="110"/>
      <c r="K858" s="110"/>
    </row>
    <row r="859" spans="2:11">
      <c r="B859" s="125"/>
      <c r="C859" s="125"/>
      <c r="D859" s="125"/>
      <c r="E859" s="110"/>
      <c r="F859" s="110"/>
      <c r="G859" s="110"/>
      <c r="H859" s="110"/>
      <c r="I859" s="110"/>
      <c r="J859" s="110"/>
      <c r="K859" s="110"/>
    </row>
    <row r="860" spans="2:11">
      <c r="B860" s="125"/>
      <c r="C860" s="125"/>
      <c r="D860" s="125"/>
      <c r="E860" s="110"/>
      <c r="F860" s="110"/>
      <c r="G860" s="110"/>
      <c r="H860" s="110"/>
      <c r="I860" s="110"/>
      <c r="J860" s="110"/>
      <c r="K860" s="110"/>
    </row>
    <row r="861" spans="2:11">
      <c r="B861" s="125"/>
      <c r="C861" s="125"/>
      <c r="D861" s="125"/>
      <c r="E861" s="110"/>
      <c r="F861" s="110"/>
      <c r="G861" s="110"/>
      <c r="H861" s="110"/>
      <c r="I861" s="110"/>
      <c r="J861" s="110"/>
      <c r="K861" s="110"/>
    </row>
    <row r="862" spans="2:11">
      <c r="B862" s="125"/>
      <c r="C862" s="125"/>
      <c r="D862" s="125"/>
      <c r="E862" s="110"/>
      <c r="F862" s="110"/>
      <c r="G862" s="110"/>
      <c r="H862" s="110"/>
      <c r="I862" s="110"/>
      <c r="J862" s="110"/>
      <c r="K862" s="110"/>
    </row>
    <row r="863" spans="2:11">
      <c r="B863" s="125"/>
      <c r="C863" s="125"/>
      <c r="D863" s="125"/>
      <c r="E863" s="110"/>
      <c r="F863" s="110"/>
      <c r="G863" s="110"/>
      <c r="H863" s="110"/>
      <c r="I863" s="110"/>
      <c r="J863" s="110"/>
      <c r="K863" s="110"/>
    </row>
    <row r="864" spans="2:11">
      <c r="B864" s="125"/>
      <c r="C864" s="125"/>
      <c r="D864" s="125"/>
      <c r="E864" s="110"/>
      <c r="F864" s="110"/>
      <c r="G864" s="110"/>
      <c r="H864" s="110"/>
      <c r="I864" s="110"/>
      <c r="J864" s="110"/>
      <c r="K864" s="110"/>
    </row>
    <row r="865" spans="2:11">
      <c r="B865" s="125"/>
      <c r="C865" s="125"/>
      <c r="D865" s="125"/>
      <c r="E865" s="110"/>
      <c r="F865" s="110"/>
      <c r="G865" s="110"/>
      <c r="H865" s="110"/>
      <c r="I865" s="110"/>
      <c r="J865" s="110"/>
      <c r="K865" s="110"/>
    </row>
    <row r="866" spans="2:11">
      <c r="B866" s="125"/>
      <c r="C866" s="125"/>
      <c r="D866" s="125"/>
      <c r="E866" s="110"/>
      <c r="F866" s="110"/>
      <c r="G866" s="110"/>
      <c r="H866" s="110"/>
      <c r="I866" s="110"/>
      <c r="J866" s="110"/>
      <c r="K866" s="110"/>
    </row>
    <row r="867" spans="2:11">
      <c r="B867" s="125"/>
      <c r="C867" s="125"/>
      <c r="D867" s="125"/>
      <c r="E867" s="110"/>
      <c r="F867" s="110"/>
      <c r="G867" s="110"/>
      <c r="H867" s="110"/>
      <c r="I867" s="110"/>
      <c r="J867" s="110"/>
      <c r="K867" s="110"/>
    </row>
    <row r="868" spans="2:11">
      <c r="B868" s="125"/>
      <c r="C868" s="125"/>
      <c r="D868" s="125"/>
      <c r="E868" s="110"/>
      <c r="F868" s="110"/>
      <c r="G868" s="110"/>
      <c r="H868" s="110"/>
      <c r="I868" s="110"/>
      <c r="J868" s="110"/>
      <c r="K868" s="110"/>
    </row>
    <row r="869" spans="2:11">
      <c r="B869" s="125"/>
      <c r="C869" s="125"/>
      <c r="D869" s="125"/>
      <c r="E869" s="110"/>
      <c r="F869" s="110"/>
      <c r="G869" s="110"/>
      <c r="H869" s="110"/>
      <c r="I869" s="110"/>
      <c r="J869" s="110"/>
      <c r="K869" s="110"/>
    </row>
    <row r="870" spans="2:11">
      <c r="B870" s="125"/>
      <c r="C870" s="125"/>
      <c r="D870" s="125"/>
      <c r="E870" s="110"/>
      <c r="F870" s="110"/>
      <c r="G870" s="110"/>
      <c r="H870" s="110"/>
      <c r="I870" s="110"/>
      <c r="J870" s="110"/>
      <c r="K870" s="110"/>
    </row>
    <row r="871" spans="2:11">
      <c r="B871" s="125"/>
      <c r="C871" s="125"/>
      <c r="D871" s="125"/>
      <c r="E871" s="110"/>
      <c r="F871" s="110"/>
      <c r="G871" s="110"/>
      <c r="H871" s="110"/>
      <c r="I871" s="110"/>
      <c r="J871" s="110"/>
      <c r="K871" s="110"/>
    </row>
    <row r="872" spans="2:11">
      <c r="B872" s="125"/>
      <c r="C872" s="125"/>
      <c r="D872" s="125"/>
      <c r="E872" s="110"/>
      <c r="F872" s="110"/>
      <c r="G872" s="110"/>
      <c r="H872" s="110"/>
      <c r="I872" s="110"/>
      <c r="J872" s="110"/>
      <c r="K872" s="110"/>
    </row>
    <row r="873" spans="2:11">
      <c r="B873" s="125"/>
      <c r="C873" s="125"/>
      <c r="D873" s="125"/>
      <c r="E873" s="110"/>
      <c r="F873" s="110"/>
      <c r="G873" s="110"/>
      <c r="H873" s="110"/>
      <c r="I873" s="110"/>
      <c r="J873" s="110"/>
      <c r="K873" s="110"/>
    </row>
    <row r="874" spans="2:11">
      <c r="B874" s="125"/>
      <c r="C874" s="125"/>
      <c r="D874" s="125"/>
      <c r="E874" s="110"/>
      <c r="F874" s="110"/>
      <c r="G874" s="110"/>
      <c r="H874" s="110"/>
      <c r="I874" s="110"/>
      <c r="J874" s="110"/>
      <c r="K874" s="110"/>
    </row>
    <row r="875" spans="2:11">
      <c r="B875" s="125"/>
      <c r="C875" s="125"/>
      <c r="D875" s="125"/>
      <c r="E875" s="110"/>
      <c r="F875" s="110"/>
      <c r="G875" s="110"/>
      <c r="H875" s="110"/>
      <c r="I875" s="110"/>
      <c r="J875" s="110"/>
      <c r="K875" s="110"/>
    </row>
    <row r="876" spans="2:11">
      <c r="B876" s="125"/>
      <c r="C876" s="125"/>
      <c r="D876" s="125"/>
      <c r="E876" s="110"/>
      <c r="F876" s="110"/>
      <c r="G876" s="110"/>
      <c r="H876" s="110"/>
      <c r="I876" s="110"/>
      <c r="J876" s="110"/>
      <c r="K876" s="110"/>
    </row>
    <row r="877" spans="2:11">
      <c r="B877" s="125"/>
      <c r="C877" s="125"/>
      <c r="D877" s="125"/>
      <c r="E877" s="110"/>
      <c r="F877" s="110"/>
      <c r="G877" s="110"/>
      <c r="H877" s="110"/>
      <c r="I877" s="110"/>
      <c r="J877" s="110"/>
      <c r="K877" s="110"/>
    </row>
    <row r="878" spans="2:11">
      <c r="B878" s="125"/>
      <c r="C878" s="125"/>
      <c r="D878" s="125"/>
      <c r="E878" s="110"/>
      <c r="F878" s="110"/>
      <c r="G878" s="110"/>
      <c r="H878" s="110"/>
      <c r="I878" s="110"/>
      <c r="J878" s="110"/>
      <c r="K878" s="110"/>
    </row>
    <row r="879" spans="2:11">
      <c r="B879" s="125"/>
      <c r="C879" s="125"/>
      <c r="D879" s="125"/>
      <c r="E879" s="110"/>
      <c r="F879" s="110"/>
      <c r="G879" s="110"/>
      <c r="H879" s="110"/>
      <c r="I879" s="110"/>
      <c r="J879" s="110"/>
      <c r="K879" s="110"/>
    </row>
    <row r="880" spans="2:11">
      <c r="B880" s="125"/>
      <c r="C880" s="125"/>
      <c r="D880" s="125"/>
      <c r="E880" s="110"/>
      <c r="F880" s="110"/>
      <c r="G880" s="110"/>
      <c r="H880" s="110"/>
      <c r="I880" s="110"/>
      <c r="J880" s="110"/>
      <c r="K880" s="110"/>
    </row>
    <row r="881" spans="2:11">
      <c r="B881" s="125"/>
      <c r="C881" s="125"/>
      <c r="D881" s="125"/>
      <c r="E881" s="110"/>
      <c r="F881" s="110"/>
      <c r="G881" s="110"/>
      <c r="H881" s="110"/>
      <c r="I881" s="110"/>
      <c r="J881" s="110"/>
      <c r="K881" s="110"/>
    </row>
    <row r="882" spans="2:11">
      <c r="B882" s="125"/>
      <c r="C882" s="125"/>
      <c r="D882" s="125"/>
      <c r="E882" s="110"/>
      <c r="F882" s="110"/>
      <c r="G882" s="110"/>
      <c r="H882" s="110"/>
      <c r="I882" s="110"/>
      <c r="J882" s="110"/>
      <c r="K882" s="110"/>
    </row>
    <row r="883" spans="2:11">
      <c r="B883" s="125"/>
      <c r="C883" s="125"/>
      <c r="D883" s="125"/>
      <c r="E883" s="110"/>
      <c r="F883" s="110"/>
      <c r="G883" s="110"/>
      <c r="H883" s="110"/>
      <c r="I883" s="110"/>
      <c r="J883" s="110"/>
      <c r="K883" s="110"/>
    </row>
    <row r="884" spans="2:11">
      <c r="B884" s="125"/>
      <c r="C884" s="125"/>
      <c r="D884" s="125"/>
      <c r="E884" s="110"/>
      <c r="F884" s="110"/>
      <c r="G884" s="110"/>
      <c r="H884" s="110"/>
      <c r="I884" s="110"/>
      <c r="J884" s="110"/>
      <c r="K884" s="110"/>
    </row>
    <row r="885" spans="2:11">
      <c r="B885" s="125"/>
      <c r="C885" s="125"/>
      <c r="D885" s="125"/>
      <c r="E885" s="110"/>
      <c r="F885" s="110"/>
      <c r="G885" s="110"/>
      <c r="H885" s="110"/>
      <c r="I885" s="110"/>
      <c r="J885" s="110"/>
      <c r="K885" s="110"/>
    </row>
    <row r="886" spans="2:11">
      <c r="B886" s="125"/>
      <c r="C886" s="125"/>
      <c r="D886" s="125"/>
      <c r="E886" s="110"/>
      <c r="F886" s="110"/>
      <c r="G886" s="110"/>
      <c r="H886" s="110"/>
      <c r="I886" s="110"/>
      <c r="J886" s="110"/>
      <c r="K886" s="110"/>
    </row>
    <row r="887" spans="2:11">
      <c r="B887" s="125"/>
      <c r="C887" s="125"/>
      <c r="D887" s="125"/>
      <c r="E887" s="110"/>
      <c r="F887" s="110"/>
      <c r="G887" s="110"/>
      <c r="H887" s="110"/>
      <c r="I887" s="110"/>
      <c r="J887" s="110"/>
      <c r="K887" s="110"/>
    </row>
    <row r="888" spans="2:11">
      <c r="B888" s="125"/>
      <c r="C888" s="125"/>
      <c r="D888" s="125"/>
      <c r="E888" s="110"/>
      <c r="F888" s="110"/>
      <c r="G888" s="110"/>
      <c r="H888" s="110"/>
      <c r="I888" s="110"/>
      <c r="J888" s="110"/>
      <c r="K888" s="110"/>
    </row>
    <row r="889" spans="2:11">
      <c r="B889" s="125"/>
      <c r="C889" s="125"/>
      <c r="D889" s="125"/>
      <c r="E889" s="110"/>
      <c r="F889" s="110"/>
      <c r="G889" s="110"/>
      <c r="H889" s="110"/>
      <c r="I889" s="110"/>
      <c r="J889" s="110"/>
      <c r="K889" s="110"/>
    </row>
    <row r="890" spans="2:11">
      <c r="B890" s="125"/>
      <c r="C890" s="125"/>
      <c r="D890" s="125"/>
      <c r="E890" s="110"/>
      <c r="F890" s="110"/>
      <c r="G890" s="110"/>
      <c r="H890" s="110"/>
      <c r="I890" s="110"/>
      <c r="J890" s="110"/>
      <c r="K890" s="110"/>
    </row>
    <row r="891" spans="2:11">
      <c r="B891" s="125"/>
      <c r="C891" s="125"/>
      <c r="D891" s="125"/>
      <c r="E891" s="110"/>
      <c r="F891" s="110"/>
      <c r="G891" s="110"/>
      <c r="H891" s="110"/>
      <c r="I891" s="110"/>
      <c r="J891" s="110"/>
      <c r="K891" s="110"/>
    </row>
    <row r="892" spans="2:11">
      <c r="B892" s="125"/>
      <c r="C892" s="125"/>
      <c r="D892" s="125"/>
      <c r="E892" s="110"/>
      <c r="F892" s="110"/>
      <c r="G892" s="110"/>
      <c r="H892" s="110"/>
      <c r="I892" s="110"/>
      <c r="J892" s="110"/>
      <c r="K892" s="110"/>
    </row>
    <row r="893" spans="2:11">
      <c r="B893" s="125"/>
      <c r="C893" s="125"/>
      <c r="D893" s="125"/>
      <c r="E893" s="110"/>
      <c r="F893" s="110"/>
      <c r="G893" s="110"/>
      <c r="H893" s="110"/>
      <c r="I893" s="110"/>
      <c r="J893" s="110"/>
      <c r="K893" s="110"/>
    </row>
    <row r="894" spans="2:11">
      <c r="B894" s="125"/>
      <c r="C894" s="125"/>
      <c r="D894" s="125"/>
      <c r="E894" s="110"/>
      <c r="F894" s="110"/>
      <c r="G894" s="110"/>
      <c r="H894" s="110"/>
      <c r="I894" s="110"/>
      <c r="J894" s="110"/>
      <c r="K894" s="110"/>
    </row>
    <row r="895" spans="2:11">
      <c r="B895" s="125"/>
      <c r="C895" s="125"/>
      <c r="D895" s="125"/>
      <c r="E895" s="110"/>
      <c r="F895" s="110"/>
      <c r="G895" s="110"/>
      <c r="H895" s="110"/>
      <c r="I895" s="110"/>
      <c r="J895" s="110"/>
      <c r="K895" s="110"/>
    </row>
    <row r="896" spans="2:11">
      <c r="B896" s="125"/>
      <c r="C896" s="125"/>
      <c r="D896" s="125"/>
      <c r="E896" s="110"/>
      <c r="F896" s="110"/>
      <c r="G896" s="110"/>
      <c r="H896" s="110"/>
      <c r="I896" s="110"/>
      <c r="J896" s="110"/>
      <c r="K896" s="110"/>
    </row>
    <row r="897" spans="2:11">
      <c r="B897" s="125"/>
      <c r="C897" s="125"/>
      <c r="D897" s="125"/>
      <c r="E897" s="110"/>
      <c r="F897" s="110"/>
      <c r="G897" s="110"/>
      <c r="H897" s="110"/>
      <c r="I897" s="110"/>
      <c r="J897" s="110"/>
      <c r="K897" s="110"/>
    </row>
    <row r="898" spans="2:11">
      <c r="B898" s="125"/>
      <c r="C898" s="125"/>
      <c r="D898" s="125"/>
      <c r="E898" s="110"/>
      <c r="F898" s="110"/>
      <c r="G898" s="110"/>
      <c r="H898" s="110"/>
      <c r="I898" s="110"/>
      <c r="J898" s="110"/>
      <c r="K898" s="110"/>
    </row>
    <row r="899" spans="2:11">
      <c r="B899" s="125"/>
      <c r="C899" s="125"/>
      <c r="D899" s="125"/>
      <c r="E899" s="110"/>
      <c r="F899" s="110"/>
      <c r="G899" s="110"/>
      <c r="H899" s="110"/>
      <c r="I899" s="110"/>
      <c r="J899" s="110"/>
      <c r="K899" s="110"/>
    </row>
    <row r="900" spans="2:11">
      <c r="B900" s="125"/>
      <c r="C900" s="125"/>
      <c r="D900" s="125"/>
      <c r="E900" s="110"/>
      <c r="F900" s="110"/>
      <c r="G900" s="110"/>
      <c r="H900" s="110"/>
      <c r="I900" s="110"/>
      <c r="J900" s="110"/>
      <c r="K900" s="110"/>
    </row>
    <row r="901" spans="2:11">
      <c r="B901" s="125"/>
      <c r="C901" s="125"/>
      <c r="D901" s="125"/>
      <c r="E901" s="110"/>
      <c r="F901" s="110"/>
      <c r="G901" s="110"/>
      <c r="H901" s="110"/>
      <c r="I901" s="110"/>
      <c r="J901" s="110"/>
      <c r="K901" s="110"/>
    </row>
    <row r="902" spans="2:11">
      <c r="B902" s="125"/>
      <c r="C902" s="125"/>
      <c r="D902" s="125"/>
      <c r="E902" s="110"/>
      <c r="F902" s="110"/>
      <c r="G902" s="110"/>
      <c r="H902" s="110"/>
      <c r="I902" s="110"/>
      <c r="J902" s="110"/>
      <c r="K902" s="110"/>
    </row>
    <row r="903" spans="2:11">
      <c r="B903" s="125"/>
      <c r="C903" s="125"/>
      <c r="D903" s="125"/>
      <c r="E903" s="110"/>
      <c r="F903" s="110"/>
      <c r="G903" s="110"/>
      <c r="H903" s="110"/>
      <c r="I903" s="110"/>
      <c r="J903" s="110"/>
      <c r="K903" s="110"/>
    </row>
    <row r="904" spans="2:11">
      <c r="B904" s="125"/>
      <c r="C904" s="125"/>
      <c r="D904" s="125"/>
      <c r="E904" s="110"/>
      <c r="F904" s="110"/>
      <c r="G904" s="110"/>
      <c r="H904" s="110"/>
      <c r="I904" s="110"/>
      <c r="J904" s="110"/>
      <c r="K904" s="110"/>
    </row>
    <row r="905" spans="2:11">
      <c r="B905" s="125"/>
      <c r="C905" s="125"/>
      <c r="D905" s="125"/>
      <c r="E905" s="110"/>
      <c r="F905" s="110"/>
      <c r="G905" s="110"/>
      <c r="H905" s="110"/>
      <c r="I905" s="110"/>
      <c r="J905" s="110"/>
      <c r="K905" s="110"/>
    </row>
    <row r="906" spans="2:11">
      <c r="B906" s="125"/>
      <c r="C906" s="125"/>
      <c r="D906" s="125"/>
      <c r="E906" s="110"/>
      <c r="F906" s="110"/>
      <c r="G906" s="110"/>
      <c r="H906" s="110"/>
      <c r="I906" s="110"/>
      <c r="J906" s="110"/>
      <c r="K906" s="110"/>
    </row>
    <row r="907" spans="2:11">
      <c r="B907" s="125"/>
      <c r="C907" s="125"/>
      <c r="D907" s="125"/>
      <c r="E907" s="110"/>
      <c r="F907" s="110"/>
      <c r="G907" s="110"/>
      <c r="H907" s="110"/>
      <c r="I907" s="110"/>
      <c r="J907" s="110"/>
      <c r="K907" s="110"/>
    </row>
    <row r="908" spans="2:11">
      <c r="B908" s="125"/>
      <c r="C908" s="125"/>
      <c r="D908" s="125"/>
      <c r="E908" s="110"/>
      <c r="F908" s="110"/>
      <c r="G908" s="110"/>
      <c r="H908" s="110"/>
      <c r="I908" s="110"/>
      <c r="J908" s="110"/>
      <c r="K908" s="110"/>
    </row>
    <row r="909" spans="2:11">
      <c r="B909" s="125"/>
      <c r="C909" s="125"/>
      <c r="D909" s="125"/>
      <c r="E909" s="110"/>
      <c r="F909" s="110"/>
      <c r="G909" s="110"/>
      <c r="H909" s="110"/>
      <c r="I909" s="110"/>
      <c r="J909" s="110"/>
      <c r="K909" s="110"/>
    </row>
    <row r="910" spans="2:11">
      <c r="B910" s="125"/>
      <c r="C910" s="125"/>
      <c r="D910" s="125"/>
      <c r="E910" s="110"/>
      <c r="F910" s="110"/>
      <c r="G910" s="110"/>
      <c r="H910" s="110"/>
      <c r="I910" s="110"/>
      <c r="J910" s="110"/>
      <c r="K910" s="110"/>
    </row>
    <row r="911" spans="2:11">
      <c r="B911" s="125"/>
      <c r="C911" s="125"/>
      <c r="D911" s="125"/>
      <c r="E911" s="110"/>
      <c r="F911" s="110"/>
      <c r="G911" s="110"/>
      <c r="H911" s="110"/>
      <c r="I911" s="110"/>
      <c r="J911" s="110"/>
      <c r="K911" s="110"/>
    </row>
    <row r="912" spans="2:11">
      <c r="B912" s="125"/>
      <c r="C912" s="125"/>
      <c r="D912" s="125"/>
      <c r="E912" s="110"/>
      <c r="F912" s="110"/>
      <c r="G912" s="110"/>
      <c r="H912" s="110"/>
      <c r="I912" s="110"/>
      <c r="J912" s="110"/>
      <c r="K912" s="110"/>
    </row>
    <row r="913" spans="2:11">
      <c r="B913" s="125"/>
      <c r="C913" s="125"/>
      <c r="D913" s="125"/>
      <c r="E913" s="110"/>
      <c r="F913" s="110"/>
      <c r="G913" s="110"/>
      <c r="H913" s="110"/>
      <c r="I913" s="110"/>
      <c r="J913" s="110"/>
      <c r="K913" s="110"/>
    </row>
    <row r="914" spans="2:11">
      <c r="B914" s="125"/>
      <c r="C914" s="125"/>
      <c r="D914" s="125"/>
      <c r="E914" s="110"/>
      <c r="F914" s="110"/>
      <c r="G914" s="110"/>
      <c r="H914" s="110"/>
      <c r="I914" s="110"/>
      <c r="J914" s="110"/>
      <c r="K914" s="110"/>
    </row>
    <row r="915" spans="2:11">
      <c r="B915" s="125"/>
      <c r="C915" s="125"/>
      <c r="D915" s="125"/>
      <c r="E915" s="110"/>
      <c r="F915" s="110"/>
      <c r="G915" s="110"/>
      <c r="H915" s="110"/>
      <c r="I915" s="110"/>
      <c r="J915" s="110"/>
      <c r="K915" s="110"/>
    </row>
    <row r="916" spans="2:11">
      <c r="B916" s="125"/>
      <c r="C916" s="125"/>
      <c r="D916" s="125"/>
      <c r="E916" s="110"/>
      <c r="F916" s="110"/>
      <c r="G916" s="110"/>
      <c r="H916" s="110"/>
      <c r="I916" s="110"/>
      <c r="J916" s="110"/>
      <c r="K916" s="110"/>
    </row>
    <row r="917" spans="2:11">
      <c r="B917" s="125"/>
      <c r="C917" s="125"/>
      <c r="D917" s="125"/>
      <c r="E917" s="110"/>
      <c r="F917" s="110"/>
      <c r="G917" s="110"/>
      <c r="H917" s="110"/>
      <c r="I917" s="110"/>
      <c r="J917" s="110"/>
      <c r="K917" s="110"/>
    </row>
    <row r="918" spans="2:11">
      <c r="B918" s="125"/>
      <c r="C918" s="125"/>
      <c r="D918" s="125"/>
      <c r="E918" s="110"/>
      <c r="F918" s="110"/>
      <c r="G918" s="110"/>
      <c r="H918" s="110"/>
      <c r="I918" s="110"/>
      <c r="J918" s="110"/>
      <c r="K918" s="110"/>
    </row>
    <row r="919" spans="2:11">
      <c r="B919" s="125"/>
      <c r="C919" s="125"/>
      <c r="D919" s="125"/>
      <c r="E919" s="110"/>
      <c r="F919" s="110"/>
      <c r="G919" s="110"/>
      <c r="H919" s="110"/>
      <c r="I919" s="110"/>
      <c r="J919" s="110"/>
      <c r="K919" s="110"/>
    </row>
    <row r="920" spans="2:11">
      <c r="B920" s="125"/>
      <c r="C920" s="125"/>
      <c r="D920" s="125"/>
      <c r="E920" s="110"/>
      <c r="F920" s="110"/>
      <c r="G920" s="110"/>
      <c r="H920" s="110"/>
      <c r="I920" s="110"/>
      <c r="J920" s="110"/>
      <c r="K920" s="110"/>
    </row>
    <row r="921" spans="2:11">
      <c r="B921" s="125"/>
      <c r="C921" s="125"/>
      <c r="D921" s="125"/>
      <c r="E921" s="110"/>
      <c r="F921" s="110"/>
      <c r="G921" s="110"/>
      <c r="H921" s="110"/>
      <c r="I921" s="110"/>
      <c r="J921" s="110"/>
      <c r="K921" s="110"/>
    </row>
    <row r="922" spans="2:11">
      <c r="B922" s="125"/>
      <c r="C922" s="125"/>
      <c r="D922" s="125"/>
      <c r="E922" s="110"/>
      <c r="F922" s="110"/>
      <c r="G922" s="110"/>
      <c r="H922" s="110"/>
      <c r="I922" s="110"/>
      <c r="J922" s="110"/>
      <c r="K922" s="110"/>
    </row>
    <row r="923" spans="2:11">
      <c r="B923" s="125"/>
      <c r="C923" s="125"/>
      <c r="D923" s="125"/>
      <c r="E923" s="110"/>
      <c r="F923" s="110"/>
      <c r="G923" s="110"/>
      <c r="H923" s="110"/>
      <c r="I923" s="110"/>
      <c r="J923" s="110"/>
      <c r="K923" s="110"/>
    </row>
    <row r="924" spans="2:11">
      <c r="B924" s="125"/>
      <c r="C924" s="125"/>
      <c r="D924" s="125"/>
      <c r="E924" s="110"/>
      <c r="F924" s="110"/>
      <c r="G924" s="110"/>
      <c r="H924" s="110"/>
      <c r="I924" s="110"/>
      <c r="J924" s="110"/>
      <c r="K924" s="110"/>
    </row>
    <row r="925" spans="2:11">
      <c r="B925" s="125"/>
      <c r="C925" s="125"/>
      <c r="D925" s="125"/>
      <c r="E925" s="110"/>
      <c r="F925" s="110"/>
      <c r="G925" s="110"/>
      <c r="H925" s="110"/>
      <c r="I925" s="110"/>
      <c r="J925" s="110"/>
      <c r="K925" s="110"/>
    </row>
    <row r="926" spans="2:11">
      <c r="B926" s="125"/>
      <c r="C926" s="125"/>
      <c r="D926" s="125"/>
      <c r="E926" s="110"/>
      <c r="F926" s="110"/>
      <c r="G926" s="110"/>
      <c r="H926" s="110"/>
      <c r="I926" s="110"/>
      <c r="J926" s="110"/>
      <c r="K926" s="110"/>
    </row>
    <row r="927" spans="2:11">
      <c r="B927" s="125"/>
      <c r="C927" s="125"/>
      <c r="D927" s="125"/>
      <c r="E927" s="110"/>
      <c r="F927" s="110"/>
      <c r="G927" s="110"/>
      <c r="H927" s="110"/>
      <c r="I927" s="110"/>
      <c r="J927" s="110"/>
      <c r="K927" s="110"/>
    </row>
    <row r="928" spans="2:11">
      <c r="B928" s="125"/>
      <c r="C928" s="125"/>
      <c r="D928" s="125"/>
      <c r="E928" s="110"/>
      <c r="F928" s="110"/>
      <c r="G928" s="110"/>
      <c r="H928" s="110"/>
      <c r="I928" s="110"/>
      <c r="J928" s="110"/>
      <c r="K928" s="110"/>
    </row>
    <row r="929" spans="2:11">
      <c r="B929" s="125"/>
      <c r="C929" s="125"/>
      <c r="D929" s="125"/>
      <c r="E929" s="110"/>
      <c r="F929" s="110"/>
      <c r="G929" s="110"/>
      <c r="H929" s="110"/>
      <c r="I929" s="110"/>
      <c r="J929" s="110"/>
      <c r="K929" s="110"/>
    </row>
    <row r="930" spans="2:11">
      <c r="B930" s="125"/>
      <c r="C930" s="125"/>
      <c r="D930" s="125"/>
      <c r="E930" s="110"/>
      <c r="F930" s="110"/>
      <c r="G930" s="110"/>
      <c r="H930" s="110"/>
      <c r="I930" s="110"/>
      <c r="J930" s="110"/>
      <c r="K930" s="110"/>
    </row>
    <row r="931" spans="2:11">
      <c r="B931" s="125"/>
      <c r="C931" s="125"/>
      <c r="D931" s="125"/>
      <c r="E931" s="110"/>
      <c r="F931" s="110"/>
      <c r="G931" s="110"/>
      <c r="H931" s="110"/>
      <c r="I931" s="110"/>
      <c r="J931" s="110"/>
      <c r="K931" s="110"/>
    </row>
    <row r="932" spans="2:11">
      <c r="B932" s="125"/>
      <c r="C932" s="125"/>
      <c r="D932" s="125"/>
      <c r="E932" s="110"/>
      <c r="F932" s="110"/>
      <c r="G932" s="110"/>
      <c r="H932" s="110"/>
      <c r="I932" s="110"/>
      <c r="J932" s="110"/>
      <c r="K932" s="110"/>
    </row>
    <row r="933" spans="2:11">
      <c r="B933" s="125"/>
      <c r="C933" s="125"/>
      <c r="D933" s="125"/>
      <c r="E933" s="110"/>
      <c r="F933" s="110"/>
      <c r="G933" s="110"/>
      <c r="H933" s="110"/>
      <c r="I933" s="110"/>
      <c r="J933" s="110"/>
      <c r="K933" s="110"/>
    </row>
    <row r="934" spans="2:11">
      <c r="B934" s="125"/>
      <c r="C934" s="125"/>
      <c r="D934" s="125"/>
      <c r="E934" s="110"/>
      <c r="F934" s="110"/>
      <c r="G934" s="110"/>
      <c r="H934" s="110"/>
      <c r="I934" s="110"/>
      <c r="J934" s="110"/>
      <c r="K934" s="110"/>
    </row>
    <row r="935" spans="2:11">
      <c r="B935" s="125"/>
      <c r="C935" s="125"/>
      <c r="D935" s="125"/>
      <c r="E935" s="110"/>
      <c r="F935" s="110"/>
      <c r="G935" s="110"/>
      <c r="H935" s="110"/>
      <c r="I935" s="110"/>
      <c r="J935" s="110"/>
      <c r="K935" s="110"/>
    </row>
    <row r="936" spans="2:11">
      <c r="B936" s="125"/>
      <c r="C936" s="125"/>
      <c r="D936" s="125"/>
      <c r="E936" s="110"/>
      <c r="F936" s="110"/>
      <c r="G936" s="110"/>
      <c r="H936" s="110"/>
      <c r="I936" s="110"/>
      <c r="J936" s="110"/>
      <c r="K936" s="110"/>
    </row>
    <row r="937" spans="2:11">
      <c r="B937" s="125"/>
      <c r="C937" s="125"/>
      <c r="D937" s="125"/>
      <c r="E937" s="110"/>
      <c r="F937" s="110"/>
      <c r="G937" s="110"/>
      <c r="H937" s="110"/>
      <c r="I937" s="110"/>
      <c r="J937" s="110"/>
      <c r="K937" s="110"/>
    </row>
    <row r="938" spans="2:11">
      <c r="B938" s="125"/>
      <c r="C938" s="125"/>
      <c r="D938" s="125"/>
      <c r="E938" s="110"/>
      <c r="F938" s="110"/>
      <c r="G938" s="110"/>
      <c r="H938" s="110"/>
      <c r="I938" s="110"/>
      <c r="J938" s="110"/>
      <c r="K938" s="110"/>
    </row>
    <row r="939" spans="2:11">
      <c r="B939" s="125"/>
      <c r="C939" s="125"/>
      <c r="D939" s="125"/>
      <c r="E939" s="110"/>
      <c r="F939" s="110"/>
      <c r="G939" s="110"/>
      <c r="H939" s="110"/>
      <c r="I939" s="110"/>
      <c r="J939" s="110"/>
      <c r="K939" s="110"/>
    </row>
    <row r="940" spans="2:11">
      <c r="B940" s="125"/>
      <c r="C940" s="125"/>
      <c r="D940" s="125"/>
      <c r="E940" s="110"/>
      <c r="F940" s="110"/>
      <c r="G940" s="110"/>
      <c r="H940" s="110"/>
      <c r="I940" s="110"/>
      <c r="J940" s="110"/>
      <c r="K940" s="110"/>
    </row>
    <row r="941" spans="2:11">
      <c r="B941" s="125"/>
      <c r="C941" s="125"/>
      <c r="D941" s="125"/>
      <c r="E941" s="110"/>
      <c r="F941" s="110"/>
      <c r="G941" s="110"/>
      <c r="H941" s="110"/>
      <c r="I941" s="110"/>
      <c r="J941" s="110"/>
      <c r="K941" s="110"/>
    </row>
    <row r="942" spans="2:11">
      <c r="B942" s="125"/>
      <c r="C942" s="125"/>
      <c r="D942" s="125"/>
      <c r="E942" s="110"/>
      <c r="F942" s="110"/>
      <c r="G942" s="110"/>
      <c r="H942" s="110"/>
      <c r="I942" s="110"/>
      <c r="J942" s="110"/>
      <c r="K942" s="110"/>
    </row>
    <row r="943" spans="2:11">
      <c r="B943" s="125"/>
      <c r="C943" s="125"/>
      <c r="D943" s="125"/>
      <c r="E943" s="110"/>
      <c r="F943" s="110"/>
      <c r="G943" s="110"/>
      <c r="H943" s="110"/>
      <c r="I943" s="110"/>
      <c r="J943" s="110"/>
      <c r="K943" s="110"/>
    </row>
    <row r="944" spans="2:11">
      <c r="B944" s="125"/>
      <c r="C944" s="125"/>
      <c r="D944" s="125"/>
      <c r="E944" s="110"/>
      <c r="F944" s="110"/>
      <c r="G944" s="110"/>
      <c r="H944" s="110"/>
      <c r="I944" s="110"/>
      <c r="J944" s="110"/>
      <c r="K944" s="110"/>
    </row>
    <row r="945" spans="2:11">
      <c r="B945" s="125"/>
      <c r="C945" s="125"/>
      <c r="D945" s="125"/>
      <c r="E945" s="110"/>
      <c r="F945" s="110"/>
      <c r="G945" s="110"/>
      <c r="H945" s="110"/>
      <c r="I945" s="110"/>
      <c r="J945" s="110"/>
      <c r="K945" s="110"/>
    </row>
    <row r="946" spans="2:11">
      <c r="B946" s="125"/>
      <c r="C946" s="125"/>
      <c r="D946" s="125"/>
      <c r="E946" s="110"/>
      <c r="F946" s="110"/>
      <c r="G946" s="110"/>
      <c r="H946" s="110"/>
      <c r="I946" s="110"/>
      <c r="J946" s="110"/>
      <c r="K946" s="110"/>
    </row>
    <row r="947" spans="2:11">
      <c r="B947" s="125"/>
      <c r="C947" s="125"/>
      <c r="D947" s="125"/>
      <c r="E947" s="110"/>
      <c r="F947" s="110"/>
      <c r="G947" s="110"/>
      <c r="H947" s="110"/>
      <c r="I947" s="110"/>
      <c r="J947" s="110"/>
      <c r="K947" s="110"/>
    </row>
    <row r="948" spans="2:11">
      <c r="B948" s="125"/>
      <c r="C948" s="125"/>
      <c r="D948" s="125"/>
      <c r="E948" s="110"/>
      <c r="F948" s="110"/>
      <c r="G948" s="110"/>
      <c r="H948" s="110"/>
      <c r="I948" s="110"/>
      <c r="J948" s="110"/>
      <c r="K948" s="110"/>
    </row>
    <row r="949" spans="2:11">
      <c r="B949" s="125"/>
      <c r="C949" s="125"/>
      <c r="D949" s="125"/>
      <c r="E949" s="110"/>
      <c r="F949" s="110"/>
      <c r="G949" s="110"/>
      <c r="H949" s="110"/>
      <c r="I949" s="110"/>
      <c r="J949" s="110"/>
      <c r="K949" s="110"/>
    </row>
    <row r="950" spans="2:11">
      <c r="B950" s="125"/>
      <c r="C950" s="125"/>
      <c r="D950" s="125"/>
      <c r="E950" s="110"/>
      <c r="F950" s="110"/>
      <c r="G950" s="110"/>
      <c r="H950" s="110"/>
      <c r="I950" s="110"/>
      <c r="J950" s="110"/>
      <c r="K950" s="110"/>
    </row>
    <row r="951" spans="2:11">
      <c r="B951" s="125"/>
      <c r="C951" s="125"/>
      <c r="D951" s="125"/>
      <c r="E951" s="110"/>
      <c r="F951" s="110"/>
      <c r="G951" s="110"/>
      <c r="H951" s="110"/>
      <c r="I951" s="110"/>
      <c r="J951" s="110"/>
      <c r="K951" s="110"/>
    </row>
    <row r="952" spans="2:11">
      <c r="B952" s="125"/>
      <c r="C952" s="125"/>
      <c r="D952" s="125"/>
      <c r="E952" s="110"/>
      <c r="F952" s="110"/>
      <c r="G952" s="110"/>
      <c r="H952" s="110"/>
      <c r="I952" s="110"/>
      <c r="J952" s="110"/>
      <c r="K952" s="110"/>
    </row>
    <row r="953" spans="2:11">
      <c r="B953" s="125"/>
      <c r="C953" s="125"/>
      <c r="D953" s="125"/>
      <c r="E953" s="110"/>
      <c r="F953" s="110"/>
      <c r="G953" s="110"/>
      <c r="H953" s="110"/>
      <c r="I953" s="110"/>
      <c r="J953" s="110"/>
      <c r="K953" s="110"/>
    </row>
    <row r="954" spans="2:11">
      <c r="B954" s="125"/>
      <c r="C954" s="125"/>
      <c r="D954" s="125"/>
      <c r="E954" s="110"/>
      <c r="F954" s="110"/>
      <c r="G954" s="110"/>
      <c r="H954" s="110"/>
      <c r="I954" s="110"/>
      <c r="J954" s="110"/>
      <c r="K954" s="110"/>
    </row>
    <row r="955" spans="2:11">
      <c r="B955" s="125"/>
      <c r="C955" s="125"/>
      <c r="D955" s="125"/>
      <c r="E955" s="110"/>
      <c r="F955" s="110"/>
      <c r="G955" s="110"/>
      <c r="H955" s="110"/>
      <c r="I955" s="110"/>
      <c r="J955" s="110"/>
      <c r="K955" s="110"/>
    </row>
    <row r="956" spans="2:11">
      <c r="B956" s="125"/>
      <c r="C956" s="125"/>
      <c r="D956" s="125"/>
      <c r="E956" s="110"/>
      <c r="F956" s="110"/>
      <c r="G956" s="110"/>
      <c r="H956" s="110"/>
      <c r="I956" s="110"/>
      <c r="J956" s="110"/>
      <c r="K956" s="110"/>
    </row>
    <row r="957" spans="2:11">
      <c r="B957" s="125"/>
      <c r="C957" s="125"/>
      <c r="D957" s="125"/>
      <c r="E957" s="110"/>
      <c r="F957" s="110"/>
      <c r="G957" s="110"/>
      <c r="H957" s="110"/>
      <c r="I957" s="110"/>
      <c r="J957" s="110"/>
      <c r="K957" s="110"/>
    </row>
    <row r="958" spans="2:11">
      <c r="B958" s="125"/>
      <c r="C958" s="125"/>
      <c r="D958" s="125"/>
      <c r="E958" s="110"/>
      <c r="F958" s="110"/>
      <c r="G958" s="110"/>
      <c r="H958" s="110"/>
      <c r="I958" s="110"/>
      <c r="J958" s="110"/>
      <c r="K958" s="110"/>
    </row>
    <row r="959" spans="2:11">
      <c r="B959" s="125"/>
      <c r="C959" s="125"/>
      <c r="D959" s="125"/>
      <c r="E959" s="110"/>
      <c r="F959" s="110"/>
      <c r="G959" s="110"/>
      <c r="H959" s="110"/>
      <c r="I959" s="110"/>
      <c r="J959" s="110"/>
      <c r="K959" s="110"/>
    </row>
    <row r="960" spans="2:11">
      <c r="B960" s="125"/>
      <c r="C960" s="125"/>
      <c r="D960" s="125"/>
      <c r="E960" s="110"/>
      <c r="F960" s="110"/>
      <c r="G960" s="110"/>
      <c r="H960" s="110"/>
      <c r="I960" s="110"/>
      <c r="J960" s="110"/>
      <c r="K960" s="110"/>
    </row>
    <row r="961" spans="2:11">
      <c r="B961" s="125"/>
      <c r="C961" s="125"/>
      <c r="D961" s="125"/>
      <c r="E961" s="110"/>
      <c r="F961" s="110"/>
      <c r="G961" s="110"/>
      <c r="H961" s="110"/>
      <c r="I961" s="110"/>
      <c r="J961" s="110"/>
      <c r="K961" s="110"/>
    </row>
    <row r="962" spans="2:11">
      <c r="B962" s="125"/>
      <c r="C962" s="125"/>
      <c r="D962" s="125"/>
      <c r="E962" s="110"/>
      <c r="F962" s="110"/>
      <c r="G962" s="110"/>
      <c r="H962" s="110"/>
      <c r="I962" s="110"/>
      <c r="J962" s="110"/>
      <c r="K962" s="110"/>
    </row>
    <row r="963" spans="2:11">
      <c r="B963" s="125"/>
      <c r="C963" s="125"/>
      <c r="D963" s="125"/>
      <c r="E963" s="110"/>
      <c r="F963" s="110"/>
      <c r="G963" s="110"/>
      <c r="H963" s="110"/>
      <c r="I963" s="110"/>
      <c r="J963" s="110"/>
      <c r="K963" s="110"/>
    </row>
    <row r="964" spans="2:11">
      <c r="B964" s="125"/>
      <c r="C964" s="125"/>
      <c r="D964" s="125"/>
      <c r="E964" s="110"/>
      <c r="F964" s="110"/>
      <c r="G964" s="110"/>
      <c r="H964" s="110"/>
      <c r="I964" s="110"/>
      <c r="J964" s="110"/>
      <c r="K964" s="110"/>
    </row>
    <row r="965" spans="2:11">
      <c r="B965" s="125"/>
      <c r="C965" s="125"/>
      <c r="D965" s="125"/>
      <c r="E965" s="110"/>
      <c r="F965" s="110"/>
      <c r="G965" s="110"/>
      <c r="H965" s="110"/>
      <c r="I965" s="110"/>
      <c r="J965" s="110"/>
      <c r="K965" s="110"/>
    </row>
    <row r="966" spans="2:11">
      <c r="B966" s="125"/>
      <c r="C966" s="125"/>
      <c r="D966" s="125"/>
      <c r="E966" s="110"/>
      <c r="F966" s="110"/>
      <c r="G966" s="110"/>
      <c r="H966" s="110"/>
      <c r="I966" s="110"/>
      <c r="J966" s="110"/>
      <c r="K966" s="110"/>
    </row>
    <row r="967" spans="2:11">
      <c r="B967" s="125"/>
      <c r="C967" s="125"/>
      <c r="D967" s="125"/>
      <c r="E967" s="110"/>
      <c r="F967" s="110"/>
      <c r="G967" s="110"/>
      <c r="H967" s="110"/>
      <c r="I967" s="110"/>
      <c r="J967" s="110"/>
      <c r="K967" s="110"/>
    </row>
    <row r="968" spans="2:11">
      <c r="B968" s="125"/>
      <c r="C968" s="125"/>
      <c r="D968" s="125"/>
      <c r="E968" s="110"/>
      <c r="F968" s="110"/>
      <c r="G968" s="110"/>
      <c r="H968" s="110"/>
      <c r="I968" s="110"/>
      <c r="J968" s="110"/>
      <c r="K968" s="110"/>
    </row>
    <row r="969" spans="2:11">
      <c r="B969" s="125"/>
      <c r="C969" s="125"/>
      <c r="D969" s="125"/>
      <c r="E969" s="110"/>
      <c r="F969" s="110"/>
      <c r="G969" s="110"/>
      <c r="H969" s="110"/>
      <c r="I969" s="110"/>
      <c r="J969" s="110"/>
      <c r="K969" s="110"/>
    </row>
    <row r="970" spans="2:11">
      <c r="B970" s="125"/>
      <c r="C970" s="125"/>
      <c r="D970" s="125"/>
      <c r="E970" s="110"/>
      <c r="F970" s="110"/>
      <c r="G970" s="110"/>
      <c r="H970" s="110"/>
      <c r="I970" s="110"/>
      <c r="J970" s="110"/>
      <c r="K970" s="110"/>
    </row>
    <row r="971" spans="2:11">
      <c r="B971" s="125"/>
      <c r="C971" s="125"/>
      <c r="D971" s="125"/>
      <c r="E971" s="110"/>
      <c r="F971" s="110"/>
      <c r="G971" s="110"/>
      <c r="H971" s="110"/>
      <c r="I971" s="110"/>
      <c r="J971" s="110"/>
      <c r="K971" s="110"/>
    </row>
    <row r="972" spans="2:11">
      <c r="B972" s="125"/>
      <c r="C972" s="125"/>
      <c r="D972" s="125"/>
      <c r="E972" s="110"/>
      <c r="F972" s="110"/>
      <c r="G972" s="110"/>
      <c r="H972" s="110"/>
      <c r="I972" s="110"/>
      <c r="J972" s="110"/>
      <c r="K972" s="110"/>
    </row>
    <row r="973" spans="2:11">
      <c r="B973" s="125"/>
      <c r="C973" s="125"/>
      <c r="D973" s="125"/>
      <c r="E973" s="110"/>
      <c r="F973" s="110"/>
      <c r="G973" s="110"/>
      <c r="H973" s="110"/>
      <c r="I973" s="110"/>
      <c r="J973" s="110"/>
      <c r="K973" s="110"/>
    </row>
    <row r="974" spans="2:11">
      <c r="B974" s="125"/>
      <c r="C974" s="125"/>
      <c r="D974" s="125"/>
      <c r="E974" s="110"/>
      <c r="F974" s="110"/>
      <c r="G974" s="110"/>
      <c r="H974" s="110"/>
      <c r="I974" s="110"/>
      <c r="J974" s="110"/>
      <c r="K974" s="110"/>
    </row>
    <row r="975" spans="2:11">
      <c r="B975" s="125"/>
      <c r="C975" s="125"/>
      <c r="D975" s="125"/>
      <c r="E975" s="110"/>
      <c r="F975" s="110"/>
      <c r="G975" s="110"/>
      <c r="H975" s="110"/>
      <c r="I975" s="110"/>
      <c r="J975" s="110"/>
      <c r="K975" s="110"/>
    </row>
    <row r="976" spans="2:11">
      <c r="B976" s="125"/>
      <c r="C976" s="125"/>
      <c r="D976" s="125"/>
      <c r="E976" s="110"/>
      <c r="F976" s="110"/>
      <c r="G976" s="110"/>
      <c r="H976" s="110"/>
      <c r="I976" s="110"/>
      <c r="J976" s="110"/>
      <c r="K976" s="110"/>
    </row>
    <row r="977" spans="2:11">
      <c r="B977" s="125"/>
      <c r="C977" s="125"/>
      <c r="D977" s="125"/>
      <c r="E977" s="110"/>
      <c r="F977" s="110"/>
      <c r="G977" s="110"/>
      <c r="H977" s="110"/>
      <c r="I977" s="110"/>
      <c r="J977" s="110"/>
      <c r="K977" s="110"/>
    </row>
    <row r="978" spans="2:11">
      <c r="B978" s="125"/>
      <c r="C978" s="125"/>
      <c r="D978" s="125"/>
      <c r="E978" s="110"/>
      <c r="F978" s="110"/>
      <c r="G978" s="110"/>
      <c r="H978" s="110"/>
      <c r="I978" s="110"/>
      <c r="J978" s="110"/>
      <c r="K978" s="110"/>
    </row>
    <row r="979" spans="2:11">
      <c r="B979" s="125"/>
      <c r="C979" s="125"/>
      <c r="D979" s="125"/>
      <c r="E979" s="110"/>
      <c r="F979" s="110"/>
      <c r="G979" s="110"/>
      <c r="H979" s="110"/>
      <c r="I979" s="110"/>
      <c r="J979" s="110"/>
      <c r="K979" s="110"/>
    </row>
    <row r="980" spans="2:11">
      <c r="B980" s="125"/>
      <c r="C980" s="125"/>
      <c r="D980" s="125"/>
      <c r="E980" s="110"/>
      <c r="F980" s="110"/>
      <c r="G980" s="110"/>
      <c r="H980" s="110"/>
      <c r="I980" s="110"/>
      <c r="J980" s="110"/>
      <c r="K980" s="110"/>
    </row>
    <row r="981" spans="2:11">
      <c r="B981" s="125"/>
      <c r="C981" s="125"/>
      <c r="D981" s="125"/>
      <c r="E981" s="110"/>
      <c r="F981" s="110"/>
      <c r="G981" s="110"/>
      <c r="H981" s="110"/>
      <c r="I981" s="110"/>
      <c r="J981" s="110"/>
      <c r="K981" s="110"/>
    </row>
    <row r="982" spans="2:11">
      <c r="B982" s="125"/>
      <c r="C982" s="125"/>
      <c r="D982" s="125"/>
      <c r="E982" s="110"/>
      <c r="F982" s="110"/>
      <c r="G982" s="110"/>
      <c r="H982" s="110"/>
      <c r="I982" s="110"/>
      <c r="J982" s="110"/>
      <c r="K982" s="110"/>
    </row>
    <row r="983" spans="2:11">
      <c r="B983" s="125"/>
      <c r="C983" s="125"/>
      <c r="D983" s="125"/>
      <c r="E983" s="110"/>
      <c r="F983" s="110"/>
      <c r="G983" s="110"/>
      <c r="H983" s="110"/>
      <c r="I983" s="110"/>
      <c r="J983" s="110"/>
      <c r="K983" s="110"/>
    </row>
    <row r="984" spans="2:11">
      <c r="B984" s="125"/>
      <c r="C984" s="125"/>
      <c r="D984" s="125"/>
      <c r="E984" s="110"/>
      <c r="F984" s="110"/>
      <c r="G984" s="110"/>
      <c r="H984" s="110"/>
      <c r="I984" s="110"/>
      <c r="J984" s="110"/>
      <c r="K984" s="110"/>
    </row>
    <row r="985" spans="2:11">
      <c r="B985" s="125"/>
      <c r="C985" s="125"/>
      <c r="D985" s="125"/>
      <c r="E985" s="110"/>
      <c r="F985" s="110"/>
      <c r="G985" s="110"/>
      <c r="H985" s="110"/>
      <c r="I985" s="110"/>
      <c r="J985" s="110"/>
      <c r="K985" s="110"/>
    </row>
    <row r="986" spans="2:11">
      <c r="B986" s="125"/>
      <c r="C986" s="125"/>
      <c r="D986" s="125"/>
      <c r="E986" s="110"/>
      <c r="F986" s="110"/>
      <c r="G986" s="110"/>
      <c r="H986" s="110"/>
      <c r="I986" s="110"/>
      <c r="J986" s="110"/>
      <c r="K986" s="110"/>
    </row>
    <row r="987" spans="2:11">
      <c r="B987" s="125"/>
      <c r="C987" s="125"/>
      <c r="D987" s="125"/>
      <c r="E987" s="110"/>
      <c r="F987" s="110"/>
      <c r="G987" s="110"/>
      <c r="H987" s="110"/>
      <c r="I987" s="110"/>
      <c r="J987" s="110"/>
      <c r="K987" s="110"/>
    </row>
    <row r="988" spans="2:11">
      <c r="B988" s="125"/>
      <c r="C988" s="125"/>
      <c r="D988" s="125"/>
      <c r="E988" s="110"/>
      <c r="F988" s="110"/>
      <c r="G988" s="110"/>
      <c r="H988" s="110"/>
      <c r="I988" s="110"/>
      <c r="J988" s="110"/>
      <c r="K988" s="110"/>
    </row>
    <row r="989" spans="2:11">
      <c r="B989" s="125"/>
      <c r="C989" s="125"/>
      <c r="D989" s="125"/>
      <c r="E989" s="110"/>
      <c r="F989" s="110"/>
      <c r="G989" s="110"/>
      <c r="H989" s="110"/>
      <c r="I989" s="110"/>
      <c r="J989" s="110"/>
      <c r="K989" s="110"/>
    </row>
    <row r="990" spans="2:11">
      <c r="B990" s="125"/>
      <c r="C990" s="125"/>
      <c r="D990" s="125"/>
      <c r="E990" s="110"/>
      <c r="F990" s="110"/>
      <c r="G990" s="110"/>
      <c r="H990" s="110"/>
      <c r="I990" s="110"/>
      <c r="J990" s="110"/>
      <c r="K990" s="110"/>
    </row>
    <row r="991" spans="2:11">
      <c r="B991" s="125"/>
      <c r="C991" s="125"/>
      <c r="D991" s="125"/>
      <c r="E991" s="110"/>
      <c r="F991" s="110"/>
      <c r="G991" s="110"/>
      <c r="H991" s="110"/>
      <c r="I991" s="110"/>
      <c r="J991" s="110"/>
      <c r="K991" s="110"/>
    </row>
    <row r="992" spans="2:11">
      <c r="B992" s="125"/>
      <c r="C992" s="125"/>
      <c r="D992" s="125"/>
      <c r="E992" s="110"/>
      <c r="F992" s="110"/>
      <c r="G992" s="110"/>
      <c r="H992" s="110"/>
      <c r="I992" s="110"/>
      <c r="J992" s="110"/>
      <c r="K992" s="110"/>
    </row>
    <row r="993" spans="2:11">
      <c r="B993" s="125"/>
      <c r="C993" s="125"/>
      <c r="D993" s="125"/>
      <c r="E993" s="110"/>
      <c r="F993" s="110"/>
      <c r="G993" s="110"/>
      <c r="H993" s="110"/>
      <c r="I993" s="110"/>
      <c r="J993" s="110"/>
      <c r="K993" s="110"/>
    </row>
    <row r="994" spans="2:11">
      <c r="B994" s="125"/>
      <c r="C994" s="125"/>
      <c r="D994" s="125"/>
      <c r="E994" s="110"/>
      <c r="F994" s="110"/>
      <c r="G994" s="110"/>
      <c r="H994" s="110"/>
      <c r="I994" s="110"/>
      <c r="J994" s="110"/>
      <c r="K994" s="110"/>
    </row>
    <row r="995" spans="2:11">
      <c r="B995" s="125"/>
      <c r="C995" s="125"/>
      <c r="D995" s="125"/>
      <c r="E995" s="110"/>
      <c r="F995" s="110"/>
      <c r="G995" s="110"/>
      <c r="H995" s="110"/>
      <c r="I995" s="110"/>
      <c r="J995" s="110"/>
      <c r="K995" s="110"/>
    </row>
    <row r="996" spans="2:11">
      <c r="B996" s="125"/>
      <c r="C996" s="125"/>
      <c r="D996" s="125"/>
      <c r="E996" s="110"/>
      <c r="F996" s="110"/>
      <c r="G996" s="110"/>
      <c r="H996" s="110"/>
      <c r="I996" s="110"/>
      <c r="J996" s="110"/>
      <c r="K996" s="110"/>
    </row>
    <row r="997" spans="2:11">
      <c r="B997" s="125"/>
      <c r="C997" s="125"/>
      <c r="D997" s="125"/>
      <c r="E997" s="110"/>
      <c r="F997" s="110"/>
      <c r="G997" s="110"/>
      <c r="H997" s="110"/>
      <c r="I997" s="110"/>
      <c r="J997" s="110"/>
      <c r="K997" s="110"/>
    </row>
    <row r="998" spans="2:11">
      <c r="B998" s="125"/>
      <c r="C998" s="125"/>
      <c r="D998" s="125"/>
      <c r="E998" s="110"/>
      <c r="F998" s="110"/>
      <c r="G998" s="110"/>
      <c r="H998" s="110"/>
      <c r="I998" s="110"/>
      <c r="J998" s="110"/>
      <c r="K998" s="110"/>
    </row>
    <row r="999" spans="2:11">
      <c r="B999" s="125"/>
      <c r="C999" s="125"/>
      <c r="D999" s="125"/>
      <c r="E999" s="110"/>
      <c r="F999" s="110"/>
      <c r="G999" s="110"/>
      <c r="H999" s="110"/>
      <c r="I999" s="110"/>
      <c r="J999" s="110"/>
      <c r="K999" s="110"/>
    </row>
    <row r="1000" spans="2:11">
      <c r="B1000" s="125"/>
      <c r="C1000" s="125"/>
      <c r="D1000" s="125"/>
      <c r="E1000" s="110"/>
      <c r="F1000" s="110"/>
      <c r="G1000" s="110"/>
      <c r="H1000" s="110"/>
      <c r="I1000" s="110"/>
      <c r="J1000" s="110"/>
      <c r="K1000" s="110"/>
    </row>
    <row r="1001" spans="2:11">
      <c r="B1001" s="125"/>
      <c r="C1001" s="125"/>
      <c r="D1001" s="125"/>
      <c r="E1001" s="110"/>
      <c r="F1001" s="110"/>
      <c r="G1001" s="110"/>
      <c r="H1001" s="110"/>
      <c r="I1001" s="110"/>
      <c r="J1001" s="110"/>
      <c r="K1001" s="110"/>
    </row>
    <row r="1002" spans="2:11">
      <c r="B1002" s="125"/>
      <c r="C1002" s="125"/>
      <c r="D1002" s="125"/>
      <c r="E1002" s="110"/>
      <c r="F1002" s="110"/>
      <c r="G1002" s="110"/>
      <c r="H1002" s="110"/>
      <c r="I1002" s="110"/>
      <c r="J1002" s="110"/>
      <c r="K1002" s="110"/>
    </row>
    <row r="1003" spans="2:11">
      <c r="B1003" s="125"/>
      <c r="C1003" s="125"/>
      <c r="D1003" s="125"/>
      <c r="E1003" s="110"/>
      <c r="F1003" s="110"/>
      <c r="G1003" s="110"/>
      <c r="H1003" s="110"/>
      <c r="I1003" s="110"/>
      <c r="J1003" s="110"/>
      <c r="K1003" s="110"/>
    </row>
    <row r="1004" spans="2:11">
      <c r="B1004" s="125"/>
      <c r="C1004" s="125"/>
      <c r="D1004" s="125"/>
      <c r="E1004" s="110"/>
      <c r="F1004" s="110"/>
      <c r="G1004" s="110"/>
      <c r="H1004" s="110"/>
      <c r="I1004" s="110"/>
      <c r="J1004" s="110"/>
      <c r="K1004" s="110"/>
    </row>
    <row r="1005" spans="2:11">
      <c r="B1005" s="125"/>
      <c r="C1005" s="125"/>
      <c r="D1005" s="125"/>
      <c r="E1005" s="110"/>
      <c r="F1005" s="110"/>
      <c r="G1005" s="110"/>
      <c r="H1005" s="110"/>
      <c r="I1005" s="110"/>
      <c r="J1005" s="110"/>
      <c r="K1005" s="110"/>
    </row>
    <row r="1006" spans="2:11">
      <c r="B1006" s="125"/>
      <c r="C1006" s="125"/>
      <c r="D1006" s="125"/>
      <c r="E1006" s="110"/>
      <c r="F1006" s="110"/>
      <c r="G1006" s="110"/>
      <c r="H1006" s="110"/>
      <c r="I1006" s="110"/>
      <c r="J1006" s="110"/>
      <c r="K1006" s="110"/>
    </row>
    <row r="1007" spans="2:11">
      <c r="B1007" s="125"/>
      <c r="C1007" s="125"/>
      <c r="D1007" s="125"/>
      <c r="E1007" s="110"/>
      <c r="F1007" s="110"/>
      <c r="G1007" s="110"/>
      <c r="H1007" s="110"/>
      <c r="I1007" s="110"/>
      <c r="J1007" s="110"/>
      <c r="K1007" s="110"/>
    </row>
    <row r="1008" spans="2:11">
      <c r="B1008" s="125"/>
      <c r="C1008" s="125"/>
      <c r="D1008" s="125"/>
      <c r="E1008" s="110"/>
      <c r="F1008" s="110"/>
      <c r="G1008" s="110"/>
      <c r="H1008" s="110"/>
      <c r="I1008" s="110"/>
      <c r="J1008" s="110"/>
      <c r="K1008" s="110"/>
    </row>
    <row r="1009" spans="2:11">
      <c r="B1009" s="125"/>
      <c r="C1009" s="125"/>
      <c r="D1009" s="125"/>
      <c r="E1009" s="110"/>
      <c r="F1009" s="110"/>
      <c r="G1009" s="110"/>
      <c r="H1009" s="110"/>
      <c r="I1009" s="110"/>
      <c r="J1009" s="110"/>
      <c r="K1009" s="110"/>
    </row>
    <row r="1010" spans="2:11">
      <c r="B1010" s="125"/>
      <c r="C1010" s="125"/>
      <c r="D1010" s="125"/>
      <c r="E1010" s="110"/>
      <c r="F1010" s="110"/>
      <c r="G1010" s="110"/>
      <c r="H1010" s="110"/>
      <c r="I1010" s="110"/>
      <c r="J1010" s="110"/>
      <c r="K1010" s="110"/>
    </row>
    <row r="1011" spans="2:11">
      <c r="B1011" s="125"/>
      <c r="C1011" s="125"/>
      <c r="D1011" s="125"/>
      <c r="E1011" s="110"/>
      <c r="F1011" s="110"/>
      <c r="G1011" s="110"/>
      <c r="H1011" s="110"/>
      <c r="I1011" s="110"/>
      <c r="J1011" s="110"/>
      <c r="K1011" s="110"/>
    </row>
    <row r="1012" spans="2:11">
      <c r="B1012" s="125"/>
      <c r="C1012" s="125"/>
      <c r="D1012" s="125"/>
      <c r="E1012" s="110"/>
      <c r="F1012" s="110"/>
      <c r="G1012" s="110"/>
      <c r="H1012" s="110"/>
      <c r="I1012" s="110"/>
      <c r="J1012" s="110"/>
      <c r="K1012" s="110"/>
    </row>
    <row r="1013" spans="2:11">
      <c r="B1013" s="125"/>
      <c r="C1013" s="125"/>
      <c r="D1013" s="125"/>
      <c r="E1013" s="110"/>
      <c r="F1013" s="110"/>
      <c r="G1013" s="110"/>
      <c r="H1013" s="110"/>
      <c r="I1013" s="110"/>
      <c r="J1013" s="110"/>
      <c r="K1013" s="110"/>
    </row>
    <row r="1014" spans="2:11">
      <c r="B1014" s="125"/>
      <c r="C1014" s="125"/>
      <c r="D1014" s="125"/>
      <c r="E1014" s="110"/>
      <c r="F1014" s="110"/>
      <c r="G1014" s="110"/>
      <c r="H1014" s="110"/>
      <c r="I1014" s="110"/>
      <c r="J1014" s="110"/>
      <c r="K1014" s="110"/>
    </row>
    <row r="1015" spans="2:11">
      <c r="B1015" s="125"/>
      <c r="C1015" s="125"/>
      <c r="D1015" s="125"/>
      <c r="E1015" s="110"/>
      <c r="F1015" s="110"/>
      <c r="G1015" s="110"/>
      <c r="H1015" s="110"/>
      <c r="I1015" s="110"/>
      <c r="J1015" s="110"/>
      <c r="K1015" s="110"/>
    </row>
    <row r="1016" spans="2:11">
      <c r="B1016" s="125"/>
      <c r="C1016" s="125"/>
      <c r="D1016" s="125"/>
      <c r="E1016" s="110"/>
      <c r="F1016" s="110"/>
      <c r="G1016" s="110"/>
      <c r="H1016" s="110"/>
      <c r="I1016" s="110"/>
      <c r="J1016" s="110"/>
      <c r="K1016" s="110"/>
    </row>
    <row r="1017" spans="2:11">
      <c r="B1017" s="125"/>
      <c r="C1017" s="125"/>
      <c r="D1017" s="125"/>
      <c r="E1017" s="110"/>
      <c r="F1017" s="110"/>
      <c r="G1017" s="110"/>
      <c r="H1017" s="110"/>
      <c r="I1017" s="110"/>
      <c r="J1017" s="110"/>
      <c r="K1017" s="110"/>
    </row>
    <row r="1018" spans="2:11">
      <c r="B1018" s="125"/>
      <c r="C1018" s="125"/>
      <c r="D1018" s="125"/>
      <c r="E1018" s="110"/>
      <c r="F1018" s="110"/>
      <c r="G1018" s="110"/>
      <c r="H1018" s="110"/>
      <c r="I1018" s="110"/>
      <c r="J1018" s="110"/>
      <c r="K1018" s="110"/>
    </row>
    <row r="1019" spans="2:11">
      <c r="B1019" s="125"/>
      <c r="C1019" s="125"/>
      <c r="D1019" s="125"/>
      <c r="E1019" s="110"/>
      <c r="F1019" s="110"/>
      <c r="G1019" s="110"/>
      <c r="H1019" s="110"/>
      <c r="I1019" s="110"/>
      <c r="J1019" s="110"/>
      <c r="K1019" s="110"/>
    </row>
    <row r="1020" spans="2:11">
      <c r="B1020" s="125"/>
      <c r="C1020" s="125"/>
      <c r="D1020" s="125"/>
      <c r="E1020" s="110"/>
      <c r="F1020" s="110"/>
      <c r="G1020" s="110"/>
      <c r="H1020" s="110"/>
      <c r="I1020" s="110"/>
      <c r="J1020" s="110"/>
      <c r="K1020" s="110"/>
    </row>
    <row r="1021" spans="2:11">
      <c r="B1021" s="125"/>
      <c r="C1021" s="125"/>
      <c r="D1021" s="125"/>
      <c r="E1021" s="110"/>
      <c r="F1021" s="110"/>
      <c r="G1021" s="110"/>
      <c r="H1021" s="110"/>
      <c r="I1021" s="110"/>
      <c r="J1021" s="110"/>
      <c r="K1021" s="110"/>
    </row>
    <row r="1022" spans="2:11">
      <c r="B1022" s="125"/>
      <c r="C1022" s="125"/>
      <c r="D1022" s="125"/>
      <c r="E1022" s="110"/>
      <c r="F1022" s="110"/>
      <c r="G1022" s="110"/>
      <c r="H1022" s="110"/>
      <c r="I1022" s="110"/>
      <c r="J1022" s="110"/>
      <c r="K1022" s="110"/>
    </row>
    <row r="1023" spans="2:11">
      <c r="B1023" s="125"/>
      <c r="C1023" s="125"/>
      <c r="D1023" s="125"/>
      <c r="E1023" s="110"/>
      <c r="F1023" s="110"/>
      <c r="G1023" s="110"/>
      <c r="H1023" s="110"/>
      <c r="I1023" s="110"/>
      <c r="J1023" s="110"/>
      <c r="K1023" s="110"/>
    </row>
    <row r="1024" spans="2:11">
      <c r="B1024" s="125"/>
      <c r="C1024" s="125"/>
      <c r="D1024" s="125"/>
      <c r="E1024" s="110"/>
      <c r="F1024" s="110"/>
      <c r="G1024" s="110"/>
      <c r="H1024" s="110"/>
      <c r="I1024" s="110"/>
      <c r="J1024" s="110"/>
      <c r="K1024" s="110"/>
    </row>
    <row r="1025" spans="2:11">
      <c r="B1025" s="125"/>
      <c r="C1025" s="125"/>
      <c r="D1025" s="125"/>
      <c r="E1025" s="110"/>
      <c r="F1025" s="110"/>
      <c r="G1025" s="110"/>
      <c r="H1025" s="110"/>
      <c r="I1025" s="110"/>
      <c r="J1025" s="110"/>
      <c r="K1025" s="110"/>
    </row>
    <row r="1026" spans="2:11">
      <c r="B1026" s="125"/>
      <c r="C1026" s="125"/>
      <c r="D1026" s="125"/>
      <c r="E1026" s="110"/>
      <c r="F1026" s="110"/>
      <c r="G1026" s="110"/>
      <c r="H1026" s="110"/>
      <c r="I1026" s="110"/>
      <c r="J1026" s="110"/>
      <c r="K1026" s="110"/>
    </row>
    <row r="1027" spans="2:11">
      <c r="B1027" s="125"/>
      <c r="C1027" s="125"/>
      <c r="D1027" s="125"/>
      <c r="E1027" s="110"/>
      <c r="F1027" s="110"/>
      <c r="G1027" s="110"/>
      <c r="H1027" s="110"/>
      <c r="I1027" s="110"/>
      <c r="J1027" s="110"/>
      <c r="K1027" s="110"/>
    </row>
    <row r="1028" spans="2:11">
      <c r="B1028" s="125"/>
      <c r="C1028" s="125"/>
      <c r="D1028" s="125"/>
      <c r="E1028" s="110"/>
      <c r="F1028" s="110"/>
      <c r="G1028" s="110"/>
      <c r="H1028" s="110"/>
      <c r="I1028" s="110"/>
      <c r="J1028" s="110"/>
      <c r="K1028" s="110"/>
    </row>
    <row r="1029" spans="2:11">
      <c r="B1029" s="125"/>
      <c r="C1029" s="125"/>
      <c r="D1029" s="125"/>
      <c r="E1029" s="110"/>
      <c r="F1029" s="110"/>
      <c r="G1029" s="110"/>
      <c r="H1029" s="110"/>
      <c r="I1029" s="110"/>
      <c r="J1029" s="110"/>
      <c r="K1029" s="110"/>
    </row>
    <row r="1030" spans="2:11">
      <c r="B1030" s="125"/>
      <c r="C1030" s="125"/>
      <c r="D1030" s="125"/>
      <c r="E1030" s="110"/>
      <c r="F1030" s="110"/>
      <c r="G1030" s="110"/>
      <c r="H1030" s="110"/>
      <c r="I1030" s="110"/>
      <c r="J1030" s="110"/>
      <c r="K1030" s="110"/>
    </row>
    <row r="1031" spans="2:11">
      <c r="B1031" s="125"/>
      <c r="C1031" s="125"/>
      <c r="D1031" s="125"/>
      <c r="E1031" s="110"/>
      <c r="F1031" s="110"/>
      <c r="G1031" s="110"/>
      <c r="H1031" s="110"/>
      <c r="I1031" s="110"/>
      <c r="J1031" s="110"/>
      <c r="K1031" s="110"/>
    </row>
    <row r="1032" spans="2:11">
      <c r="B1032" s="125"/>
      <c r="C1032" s="125"/>
      <c r="D1032" s="125"/>
      <c r="E1032" s="110"/>
      <c r="F1032" s="110"/>
      <c r="G1032" s="110"/>
      <c r="H1032" s="110"/>
      <c r="I1032" s="110"/>
      <c r="J1032" s="110"/>
      <c r="K1032" s="110"/>
    </row>
    <row r="1033" spans="2:11">
      <c r="B1033" s="125"/>
      <c r="C1033" s="125"/>
      <c r="D1033" s="125"/>
      <c r="E1033" s="110"/>
      <c r="F1033" s="110"/>
      <c r="G1033" s="110"/>
      <c r="H1033" s="110"/>
      <c r="I1033" s="110"/>
      <c r="J1033" s="110"/>
      <c r="K1033" s="110"/>
    </row>
    <row r="1034" spans="2:11">
      <c r="B1034" s="125"/>
      <c r="C1034" s="125"/>
      <c r="D1034" s="125"/>
      <c r="E1034" s="110"/>
      <c r="F1034" s="110"/>
      <c r="G1034" s="110"/>
      <c r="H1034" s="110"/>
      <c r="I1034" s="110"/>
      <c r="J1034" s="110"/>
      <c r="K1034" s="110"/>
    </row>
    <row r="1035" spans="2:11">
      <c r="B1035" s="125"/>
      <c r="C1035" s="125"/>
      <c r="D1035" s="125"/>
      <c r="E1035" s="110"/>
      <c r="F1035" s="110"/>
      <c r="G1035" s="110"/>
      <c r="H1035" s="110"/>
      <c r="I1035" s="110"/>
      <c r="J1035" s="110"/>
      <c r="K1035" s="110"/>
    </row>
    <row r="1036" spans="2:11">
      <c r="B1036" s="125"/>
      <c r="C1036" s="125"/>
      <c r="D1036" s="125"/>
      <c r="E1036" s="110"/>
      <c r="F1036" s="110"/>
      <c r="G1036" s="110"/>
      <c r="H1036" s="110"/>
      <c r="I1036" s="110"/>
      <c r="J1036" s="110"/>
      <c r="K1036" s="110"/>
    </row>
    <row r="1037" spans="2:11">
      <c r="B1037" s="125"/>
      <c r="C1037" s="125"/>
      <c r="D1037" s="125"/>
      <c r="E1037" s="110"/>
      <c r="F1037" s="110"/>
      <c r="G1037" s="110"/>
      <c r="H1037" s="110"/>
      <c r="I1037" s="110"/>
      <c r="J1037" s="110"/>
      <c r="K1037" s="110"/>
    </row>
    <row r="1038" spans="2:11">
      <c r="B1038" s="125"/>
      <c r="C1038" s="125"/>
      <c r="D1038" s="125"/>
      <c r="E1038" s="110"/>
      <c r="F1038" s="110"/>
      <c r="G1038" s="110"/>
      <c r="H1038" s="110"/>
      <c r="I1038" s="110"/>
      <c r="J1038" s="110"/>
      <c r="K1038" s="110"/>
    </row>
    <row r="1039" spans="2:11">
      <c r="B1039" s="125"/>
      <c r="C1039" s="125"/>
      <c r="D1039" s="125"/>
      <c r="E1039" s="110"/>
      <c r="F1039" s="110"/>
      <c r="G1039" s="110"/>
      <c r="H1039" s="110"/>
      <c r="I1039" s="110"/>
      <c r="J1039" s="110"/>
      <c r="K1039" s="110"/>
    </row>
    <row r="1040" spans="2:11">
      <c r="B1040" s="125"/>
      <c r="C1040" s="125"/>
      <c r="D1040" s="125"/>
      <c r="E1040" s="110"/>
      <c r="F1040" s="110"/>
      <c r="G1040" s="110"/>
      <c r="H1040" s="110"/>
      <c r="I1040" s="110"/>
      <c r="J1040" s="110"/>
      <c r="K1040" s="110"/>
    </row>
    <row r="1041" spans="2:11">
      <c r="B1041" s="125"/>
      <c r="C1041" s="125"/>
      <c r="D1041" s="125"/>
      <c r="E1041" s="110"/>
      <c r="F1041" s="110"/>
      <c r="G1041" s="110"/>
      <c r="H1041" s="110"/>
      <c r="I1041" s="110"/>
      <c r="J1041" s="110"/>
      <c r="K1041" s="110"/>
    </row>
    <row r="1042" spans="2:11">
      <c r="B1042" s="125"/>
      <c r="C1042" s="125"/>
      <c r="D1042" s="125"/>
      <c r="E1042" s="110"/>
      <c r="F1042" s="110"/>
      <c r="G1042" s="110"/>
      <c r="H1042" s="110"/>
      <c r="I1042" s="110"/>
      <c r="J1042" s="110"/>
      <c r="K1042" s="110"/>
    </row>
    <row r="1043" spans="2:11">
      <c r="B1043" s="125"/>
      <c r="C1043" s="125"/>
      <c r="D1043" s="125"/>
      <c r="E1043" s="110"/>
      <c r="F1043" s="110"/>
      <c r="G1043" s="110"/>
      <c r="H1043" s="110"/>
      <c r="I1043" s="110"/>
      <c r="J1043" s="110"/>
      <c r="K1043" s="110"/>
    </row>
    <row r="1044" spans="2:11">
      <c r="B1044" s="125"/>
      <c r="C1044" s="125"/>
      <c r="D1044" s="125"/>
      <c r="E1044" s="110"/>
      <c r="F1044" s="110"/>
      <c r="G1044" s="110"/>
      <c r="H1044" s="110"/>
      <c r="I1044" s="110"/>
      <c r="J1044" s="110"/>
      <c r="K1044" s="110"/>
    </row>
    <row r="1045" spans="2:11">
      <c r="B1045" s="125"/>
      <c r="C1045" s="125"/>
      <c r="D1045" s="125"/>
      <c r="E1045" s="110"/>
      <c r="F1045" s="110"/>
      <c r="G1045" s="110"/>
      <c r="H1045" s="110"/>
      <c r="I1045" s="110"/>
      <c r="J1045" s="110"/>
      <c r="K1045" s="110"/>
    </row>
    <row r="1046" spans="2:11">
      <c r="B1046" s="125"/>
      <c r="C1046" s="125"/>
      <c r="D1046" s="125"/>
      <c r="E1046" s="110"/>
      <c r="F1046" s="110"/>
      <c r="G1046" s="110"/>
      <c r="H1046" s="110"/>
      <c r="I1046" s="110"/>
      <c r="J1046" s="110"/>
      <c r="K1046" s="110"/>
    </row>
    <row r="1047" spans="2:11">
      <c r="B1047" s="125"/>
      <c r="C1047" s="125"/>
      <c r="D1047" s="125"/>
      <c r="E1047" s="110"/>
      <c r="F1047" s="110"/>
      <c r="G1047" s="110"/>
      <c r="H1047" s="110"/>
      <c r="I1047" s="110"/>
      <c r="J1047" s="110"/>
      <c r="K1047" s="110"/>
    </row>
    <row r="1048" spans="2:11">
      <c r="B1048" s="125"/>
      <c r="C1048" s="125"/>
      <c r="D1048" s="125"/>
      <c r="E1048" s="110"/>
      <c r="F1048" s="110"/>
      <c r="G1048" s="110"/>
      <c r="H1048" s="110"/>
      <c r="I1048" s="110"/>
      <c r="J1048" s="110"/>
      <c r="K1048" s="110"/>
    </row>
    <row r="1049" spans="2:11">
      <c r="B1049" s="125"/>
      <c r="C1049" s="125"/>
      <c r="D1049" s="125"/>
      <c r="E1049" s="110"/>
      <c r="F1049" s="110"/>
      <c r="G1049" s="110"/>
      <c r="H1049" s="110"/>
      <c r="I1049" s="110"/>
      <c r="J1049" s="110"/>
      <c r="K1049" s="110"/>
    </row>
    <row r="1050" spans="2:11">
      <c r="B1050" s="125"/>
      <c r="C1050" s="125"/>
      <c r="D1050" s="125"/>
      <c r="E1050" s="110"/>
      <c r="F1050" s="110"/>
      <c r="G1050" s="110"/>
      <c r="H1050" s="110"/>
      <c r="I1050" s="110"/>
      <c r="J1050" s="110"/>
      <c r="K1050" s="110"/>
    </row>
    <row r="1051" spans="2:11">
      <c r="B1051" s="125"/>
      <c r="C1051" s="125"/>
      <c r="D1051" s="125"/>
      <c r="E1051" s="110"/>
      <c r="F1051" s="110"/>
      <c r="G1051" s="110"/>
      <c r="H1051" s="110"/>
      <c r="I1051" s="110"/>
      <c r="J1051" s="110"/>
      <c r="K1051" s="110"/>
    </row>
    <row r="1052" spans="2:11">
      <c r="B1052" s="125"/>
      <c r="C1052" s="125"/>
      <c r="D1052" s="125"/>
      <c r="E1052" s="110"/>
      <c r="F1052" s="110"/>
      <c r="G1052" s="110"/>
      <c r="H1052" s="110"/>
      <c r="I1052" s="110"/>
      <c r="J1052" s="110"/>
      <c r="K1052" s="110"/>
    </row>
    <row r="1053" spans="2:11">
      <c r="B1053" s="125"/>
      <c r="C1053" s="125"/>
      <c r="D1053" s="125"/>
      <c r="E1053" s="110"/>
      <c r="F1053" s="110"/>
      <c r="G1053" s="110"/>
      <c r="H1053" s="110"/>
      <c r="I1053" s="110"/>
      <c r="J1053" s="110"/>
      <c r="K1053" s="110"/>
    </row>
    <row r="1054" spans="2:11">
      <c r="B1054" s="125"/>
      <c r="C1054" s="125"/>
      <c r="D1054" s="125"/>
      <c r="E1054" s="110"/>
      <c r="F1054" s="110"/>
      <c r="G1054" s="110"/>
      <c r="H1054" s="110"/>
      <c r="I1054" s="110"/>
      <c r="J1054" s="110"/>
      <c r="K1054" s="110"/>
    </row>
    <row r="1055" spans="2:11">
      <c r="B1055" s="125"/>
      <c r="C1055" s="125"/>
      <c r="D1055" s="125"/>
      <c r="E1055" s="110"/>
      <c r="F1055" s="110"/>
      <c r="G1055" s="110"/>
      <c r="H1055" s="110"/>
      <c r="I1055" s="110"/>
      <c r="J1055" s="110"/>
      <c r="K1055" s="110"/>
    </row>
    <row r="1056" spans="2:11">
      <c r="B1056" s="125"/>
      <c r="C1056" s="125"/>
      <c r="D1056" s="125"/>
      <c r="E1056" s="110"/>
      <c r="F1056" s="110"/>
      <c r="G1056" s="110"/>
      <c r="H1056" s="110"/>
      <c r="I1056" s="110"/>
      <c r="J1056" s="110"/>
      <c r="K1056" s="110"/>
    </row>
    <row r="1057" spans="2:11">
      <c r="B1057" s="125"/>
      <c r="C1057" s="125"/>
      <c r="D1057" s="125"/>
      <c r="E1057" s="110"/>
      <c r="F1057" s="110"/>
      <c r="G1057" s="110"/>
      <c r="H1057" s="110"/>
      <c r="I1057" s="110"/>
      <c r="J1057" s="110"/>
      <c r="K1057" s="110"/>
    </row>
    <row r="1058" spans="2:11">
      <c r="B1058" s="125"/>
      <c r="C1058" s="125"/>
      <c r="D1058" s="125"/>
      <c r="E1058" s="110"/>
      <c r="F1058" s="110"/>
      <c r="G1058" s="110"/>
      <c r="H1058" s="110"/>
      <c r="I1058" s="110"/>
      <c r="J1058" s="110"/>
      <c r="K1058" s="110"/>
    </row>
    <row r="1059" spans="2:11">
      <c r="B1059" s="125"/>
      <c r="C1059" s="125"/>
      <c r="D1059" s="125"/>
      <c r="E1059" s="110"/>
      <c r="F1059" s="110"/>
      <c r="G1059" s="110"/>
      <c r="H1059" s="110"/>
      <c r="I1059" s="110"/>
      <c r="J1059" s="110"/>
      <c r="K1059" s="110"/>
    </row>
    <row r="1060" spans="2:11">
      <c r="B1060" s="125"/>
      <c r="C1060" s="125"/>
      <c r="D1060" s="125"/>
      <c r="E1060" s="110"/>
      <c r="F1060" s="110"/>
      <c r="G1060" s="110"/>
      <c r="H1060" s="110"/>
      <c r="I1060" s="110"/>
      <c r="J1060" s="110"/>
      <c r="K1060" s="110"/>
    </row>
    <row r="1061" spans="2:11">
      <c r="B1061" s="125"/>
      <c r="C1061" s="125"/>
      <c r="D1061" s="125"/>
      <c r="E1061" s="110"/>
      <c r="F1061" s="110"/>
      <c r="G1061" s="110"/>
      <c r="H1061" s="110"/>
      <c r="I1061" s="110"/>
      <c r="J1061" s="110"/>
      <c r="K1061" s="110"/>
    </row>
    <row r="1062" spans="2:11">
      <c r="B1062" s="125"/>
      <c r="C1062" s="125"/>
      <c r="D1062" s="125"/>
      <c r="E1062" s="110"/>
      <c r="F1062" s="110"/>
      <c r="G1062" s="110"/>
      <c r="H1062" s="110"/>
      <c r="I1062" s="110"/>
      <c r="J1062" s="110"/>
      <c r="K1062" s="110"/>
    </row>
    <row r="1063" spans="2:11">
      <c r="B1063" s="125"/>
      <c r="C1063" s="125"/>
      <c r="D1063" s="125"/>
      <c r="E1063" s="110"/>
      <c r="F1063" s="110"/>
      <c r="G1063" s="110"/>
      <c r="H1063" s="110"/>
      <c r="I1063" s="110"/>
      <c r="J1063" s="110"/>
      <c r="K1063" s="110"/>
    </row>
    <row r="1064" spans="2:11">
      <c r="B1064" s="125"/>
      <c r="C1064" s="125"/>
      <c r="D1064" s="125"/>
      <c r="E1064" s="110"/>
      <c r="F1064" s="110"/>
      <c r="G1064" s="110"/>
      <c r="H1064" s="110"/>
      <c r="I1064" s="110"/>
      <c r="J1064" s="110"/>
      <c r="K1064" s="110"/>
    </row>
    <row r="1065" spans="2:11">
      <c r="B1065" s="125"/>
      <c r="C1065" s="125"/>
      <c r="D1065" s="125"/>
      <c r="E1065" s="110"/>
      <c r="F1065" s="110"/>
      <c r="G1065" s="110"/>
      <c r="H1065" s="110"/>
      <c r="I1065" s="110"/>
      <c r="J1065" s="110"/>
      <c r="K1065" s="110"/>
    </row>
    <row r="1066" spans="2:11">
      <c r="B1066" s="125"/>
      <c r="C1066" s="125"/>
      <c r="D1066" s="125"/>
      <c r="E1066" s="110"/>
      <c r="F1066" s="110"/>
      <c r="G1066" s="110"/>
      <c r="H1066" s="110"/>
      <c r="I1066" s="110"/>
      <c r="J1066" s="110"/>
      <c r="K1066" s="110"/>
    </row>
    <row r="1067" spans="2:11">
      <c r="B1067" s="125"/>
      <c r="C1067" s="125"/>
      <c r="D1067" s="125"/>
      <c r="E1067" s="110"/>
      <c r="F1067" s="110"/>
      <c r="G1067" s="110"/>
      <c r="H1067" s="110"/>
      <c r="I1067" s="110"/>
      <c r="J1067" s="110"/>
      <c r="K1067" s="110"/>
    </row>
    <row r="1068" spans="2:11">
      <c r="B1068" s="125"/>
      <c r="C1068" s="125"/>
      <c r="D1068" s="125"/>
      <c r="E1068" s="110"/>
      <c r="F1068" s="110"/>
      <c r="G1068" s="110"/>
      <c r="H1068" s="110"/>
      <c r="I1068" s="110"/>
      <c r="J1068" s="110"/>
      <c r="K1068" s="110"/>
    </row>
    <row r="1069" spans="2:11">
      <c r="B1069" s="125"/>
      <c r="C1069" s="125"/>
      <c r="D1069" s="125"/>
      <c r="E1069" s="110"/>
      <c r="F1069" s="110"/>
      <c r="G1069" s="110"/>
      <c r="H1069" s="110"/>
      <c r="I1069" s="110"/>
      <c r="J1069" s="110"/>
      <c r="K1069" s="110"/>
    </row>
    <row r="1070" spans="2:11">
      <c r="B1070" s="125"/>
      <c r="C1070" s="125"/>
      <c r="D1070" s="125"/>
      <c r="E1070" s="110"/>
      <c r="F1070" s="110"/>
      <c r="G1070" s="110"/>
      <c r="H1070" s="110"/>
      <c r="I1070" s="110"/>
      <c r="J1070" s="110"/>
      <c r="K1070" s="110"/>
    </row>
    <row r="1071" spans="2:11">
      <c r="B1071" s="125"/>
      <c r="C1071" s="125"/>
      <c r="D1071" s="125"/>
      <c r="E1071" s="110"/>
      <c r="F1071" s="110"/>
      <c r="G1071" s="110"/>
      <c r="H1071" s="110"/>
      <c r="I1071" s="110"/>
      <c r="J1071" s="110"/>
      <c r="K1071" s="110"/>
    </row>
    <row r="1072" spans="2:11">
      <c r="B1072" s="125"/>
      <c r="C1072" s="125"/>
      <c r="D1072" s="125"/>
      <c r="E1072" s="110"/>
      <c r="F1072" s="110"/>
      <c r="G1072" s="110"/>
      <c r="H1072" s="110"/>
      <c r="I1072" s="110"/>
      <c r="J1072" s="110"/>
      <c r="K1072" s="110"/>
    </row>
    <row r="1073" spans="2:11">
      <c r="B1073" s="125"/>
      <c r="C1073" s="125"/>
      <c r="D1073" s="125"/>
      <c r="E1073" s="110"/>
      <c r="F1073" s="110"/>
      <c r="G1073" s="110"/>
      <c r="H1073" s="110"/>
      <c r="I1073" s="110"/>
      <c r="J1073" s="110"/>
      <c r="K1073" s="110"/>
    </row>
    <row r="1074" spans="2:11">
      <c r="B1074" s="125"/>
      <c r="C1074" s="125"/>
      <c r="D1074" s="125"/>
      <c r="E1074" s="110"/>
      <c r="F1074" s="110"/>
      <c r="G1074" s="110"/>
      <c r="H1074" s="110"/>
      <c r="I1074" s="110"/>
      <c r="J1074" s="110"/>
      <c r="K1074" s="110"/>
    </row>
    <row r="1075" spans="2:11">
      <c r="B1075" s="125"/>
      <c r="C1075" s="125"/>
      <c r="D1075" s="125"/>
      <c r="E1075" s="110"/>
      <c r="F1075" s="110"/>
      <c r="G1075" s="110"/>
      <c r="H1075" s="110"/>
      <c r="I1075" s="110"/>
      <c r="J1075" s="110"/>
      <c r="K1075" s="110"/>
    </row>
    <row r="1076" spans="2:11">
      <c r="B1076" s="125"/>
      <c r="C1076" s="125"/>
      <c r="D1076" s="125"/>
      <c r="E1076" s="110"/>
      <c r="F1076" s="110"/>
      <c r="G1076" s="110"/>
      <c r="H1076" s="110"/>
      <c r="I1076" s="110"/>
      <c r="J1076" s="110"/>
      <c r="K1076" s="110"/>
    </row>
    <row r="1077" spans="2:11">
      <c r="B1077" s="125"/>
      <c r="C1077" s="125"/>
      <c r="D1077" s="125"/>
      <c r="E1077" s="110"/>
      <c r="F1077" s="110"/>
      <c r="G1077" s="110"/>
      <c r="H1077" s="110"/>
      <c r="I1077" s="110"/>
      <c r="J1077" s="110"/>
      <c r="K1077" s="110"/>
    </row>
    <row r="1078" spans="2:11">
      <c r="B1078" s="125"/>
      <c r="C1078" s="125"/>
      <c r="D1078" s="125"/>
      <c r="E1078" s="110"/>
      <c r="F1078" s="110"/>
      <c r="G1078" s="110"/>
      <c r="H1078" s="110"/>
      <c r="I1078" s="110"/>
      <c r="J1078" s="110"/>
      <c r="K1078" s="110"/>
    </row>
    <row r="1079" spans="2:11">
      <c r="B1079" s="125"/>
      <c r="C1079" s="125"/>
      <c r="D1079" s="125"/>
      <c r="E1079" s="110"/>
      <c r="F1079" s="110"/>
      <c r="G1079" s="110"/>
      <c r="H1079" s="110"/>
      <c r="I1079" s="110"/>
      <c r="J1079" s="110"/>
      <c r="K1079" s="110"/>
    </row>
    <row r="1080" spans="2:11">
      <c r="B1080" s="125"/>
      <c r="C1080" s="125"/>
      <c r="D1080" s="125"/>
      <c r="E1080" s="110"/>
      <c r="F1080" s="110"/>
      <c r="G1080" s="110"/>
      <c r="H1080" s="110"/>
      <c r="I1080" s="110"/>
      <c r="J1080" s="110"/>
      <c r="K1080" s="110"/>
    </row>
    <row r="1081" spans="2:11">
      <c r="B1081" s="125"/>
      <c r="C1081" s="125"/>
      <c r="D1081" s="125"/>
      <c r="E1081" s="110"/>
      <c r="F1081" s="110"/>
      <c r="G1081" s="110"/>
      <c r="H1081" s="110"/>
      <c r="I1081" s="110"/>
      <c r="J1081" s="110"/>
      <c r="K1081" s="110"/>
    </row>
    <row r="1082" spans="2:11">
      <c r="B1082" s="125"/>
      <c r="C1082" s="125"/>
      <c r="D1082" s="125"/>
      <c r="E1082" s="110"/>
      <c r="F1082" s="110"/>
      <c r="G1082" s="110"/>
      <c r="H1082" s="110"/>
      <c r="I1082" s="110"/>
      <c r="J1082" s="110"/>
      <c r="K1082" s="110"/>
    </row>
    <row r="1083" spans="2:11">
      <c r="B1083" s="125"/>
      <c r="C1083" s="125"/>
      <c r="D1083" s="125"/>
      <c r="E1083" s="110"/>
      <c r="F1083" s="110"/>
      <c r="G1083" s="110"/>
      <c r="H1083" s="110"/>
      <c r="I1083" s="110"/>
      <c r="J1083" s="110"/>
      <c r="K1083" s="110"/>
    </row>
    <row r="1084" spans="2:11">
      <c r="B1084" s="125"/>
      <c r="C1084" s="125"/>
      <c r="D1084" s="125"/>
      <c r="E1084" s="110"/>
      <c r="F1084" s="110"/>
      <c r="G1084" s="110"/>
      <c r="H1084" s="110"/>
      <c r="I1084" s="110"/>
      <c r="J1084" s="110"/>
      <c r="K1084" s="110"/>
    </row>
    <row r="1085" spans="2:11">
      <c r="B1085" s="125"/>
      <c r="C1085" s="125"/>
      <c r="D1085" s="125"/>
      <c r="E1085" s="110"/>
      <c r="F1085" s="110"/>
      <c r="G1085" s="110"/>
      <c r="H1085" s="110"/>
      <c r="I1085" s="110"/>
      <c r="J1085" s="110"/>
      <c r="K1085" s="110"/>
    </row>
    <row r="1086" spans="2:11">
      <c r="B1086" s="125"/>
      <c r="C1086" s="125"/>
      <c r="D1086" s="125"/>
      <c r="E1086" s="110"/>
      <c r="F1086" s="110"/>
      <c r="G1086" s="110"/>
      <c r="H1086" s="110"/>
      <c r="I1086" s="110"/>
      <c r="J1086" s="110"/>
      <c r="K1086" s="110"/>
    </row>
    <row r="1087" spans="2:11">
      <c r="B1087" s="125"/>
      <c r="C1087" s="125"/>
      <c r="D1087" s="125"/>
      <c r="E1087" s="110"/>
      <c r="F1087" s="110"/>
      <c r="G1087" s="110"/>
      <c r="H1087" s="110"/>
      <c r="I1087" s="110"/>
      <c r="J1087" s="110"/>
      <c r="K1087" s="110"/>
    </row>
    <row r="1088" spans="2:11">
      <c r="B1088" s="125"/>
      <c r="C1088" s="125"/>
      <c r="D1088" s="125"/>
      <c r="E1088" s="110"/>
      <c r="F1088" s="110"/>
      <c r="G1088" s="110"/>
      <c r="H1088" s="110"/>
      <c r="I1088" s="110"/>
      <c r="J1088" s="110"/>
      <c r="K1088" s="110"/>
    </row>
    <row r="1089" spans="2:11">
      <c r="B1089" s="125"/>
      <c r="C1089" s="125"/>
      <c r="D1089" s="125"/>
      <c r="E1089" s="110"/>
      <c r="F1089" s="110"/>
      <c r="G1089" s="110"/>
      <c r="H1089" s="110"/>
      <c r="I1089" s="110"/>
      <c r="J1089" s="110"/>
      <c r="K1089" s="110"/>
    </row>
    <row r="1090" spans="2:11">
      <c r="B1090" s="125"/>
      <c r="C1090" s="125"/>
      <c r="D1090" s="125"/>
      <c r="E1090" s="110"/>
      <c r="F1090" s="110"/>
      <c r="G1090" s="110"/>
      <c r="H1090" s="110"/>
      <c r="I1090" s="110"/>
      <c r="J1090" s="110"/>
      <c r="K1090" s="110"/>
    </row>
    <row r="1091" spans="2:11">
      <c r="B1091" s="125"/>
      <c r="C1091" s="125"/>
      <c r="D1091" s="125"/>
      <c r="E1091" s="110"/>
      <c r="F1091" s="110"/>
      <c r="G1091" s="110"/>
      <c r="H1091" s="110"/>
      <c r="I1091" s="110"/>
      <c r="J1091" s="110"/>
      <c r="K1091" s="110"/>
    </row>
    <row r="1092" spans="2:11">
      <c r="B1092" s="125"/>
      <c r="C1092" s="125"/>
      <c r="D1092" s="125"/>
      <c r="E1092" s="110"/>
      <c r="F1092" s="110"/>
      <c r="G1092" s="110"/>
      <c r="H1092" s="110"/>
      <c r="I1092" s="110"/>
      <c r="J1092" s="110"/>
      <c r="K1092" s="110"/>
    </row>
    <row r="1093" spans="2:11">
      <c r="B1093" s="125"/>
      <c r="C1093" s="125"/>
      <c r="D1093" s="125"/>
      <c r="E1093" s="110"/>
      <c r="F1093" s="110"/>
      <c r="G1093" s="110"/>
      <c r="H1093" s="110"/>
      <c r="I1093" s="110"/>
      <c r="J1093" s="110"/>
      <c r="K1093" s="110"/>
    </row>
    <row r="1094" spans="2:11">
      <c r="B1094" s="125"/>
      <c r="C1094" s="125"/>
      <c r="D1094" s="125"/>
      <c r="E1094" s="110"/>
      <c r="F1094" s="110"/>
      <c r="G1094" s="110"/>
      <c r="H1094" s="110"/>
      <c r="I1094" s="110"/>
      <c r="J1094" s="110"/>
      <c r="K1094" s="110"/>
    </row>
    <row r="1095" spans="2:11">
      <c r="B1095" s="125"/>
      <c r="C1095" s="125"/>
      <c r="D1095" s="125"/>
      <c r="E1095" s="110"/>
      <c r="F1095" s="110"/>
      <c r="G1095" s="110"/>
      <c r="H1095" s="110"/>
      <c r="I1095" s="110"/>
      <c r="J1095" s="110"/>
      <c r="K1095" s="110"/>
    </row>
    <row r="1096" spans="2:11">
      <c r="B1096" s="125"/>
      <c r="C1096" s="125"/>
      <c r="D1096" s="125"/>
      <c r="E1096" s="110"/>
      <c r="F1096" s="110"/>
      <c r="G1096" s="110"/>
      <c r="H1096" s="110"/>
      <c r="I1096" s="110"/>
      <c r="J1096" s="110"/>
      <c r="K1096" s="110"/>
    </row>
    <row r="1097" spans="2:11">
      <c r="B1097" s="125"/>
      <c r="C1097" s="125"/>
      <c r="D1097" s="125"/>
      <c r="E1097" s="110"/>
      <c r="F1097" s="110"/>
      <c r="G1097" s="110"/>
      <c r="H1097" s="110"/>
      <c r="I1097" s="110"/>
      <c r="J1097" s="110"/>
      <c r="K1097" s="110"/>
    </row>
    <row r="1098" spans="2:11">
      <c r="B1098" s="125"/>
      <c r="C1098" s="125"/>
      <c r="D1098" s="125"/>
      <c r="E1098" s="110"/>
      <c r="F1098" s="110"/>
      <c r="G1098" s="110"/>
      <c r="H1098" s="110"/>
      <c r="I1098" s="110"/>
      <c r="J1098" s="110"/>
      <c r="K1098" s="110"/>
    </row>
    <row r="1099" spans="2:11">
      <c r="B1099" s="125"/>
      <c r="C1099" s="125"/>
      <c r="D1099" s="125"/>
      <c r="E1099" s="110"/>
      <c r="F1099" s="110"/>
      <c r="G1099" s="110"/>
      <c r="H1099" s="110"/>
      <c r="I1099" s="110"/>
      <c r="J1099" s="110"/>
      <c r="K1099" s="110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141</v>
      </c>
      <c r="C1" s="67" t="s" vm="1">
        <v>222</v>
      </c>
    </row>
    <row r="2" spans="2:17">
      <c r="B2" s="46" t="s">
        <v>140</v>
      </c>
      <c r="C2" s="67" t="s">
        <v>223</v>
      </c>
    </row>
    <row r="3" spans="2:17">
      <c r="B3" s="46" t="s">
        <v>142</v>
      </c>
      <c r="C3" s="67" t="s">
        <v>224</v>
      </c>
    </row>
    <row r="4" spans="2:17">
      <c r="B4" s="46" t="s">
        <v>143</v>
      </c>
      <c r="C4" s="67">
        <v>9455</v>
      </c>
    </row>
    <row r="6" spans="2:17" ht="26.25" customHeight="1">
      <c r="B6" s="136" t="s">
        <v>170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2:17" ht="26.25" customHeight="1">
      <c r="B7" s="136" t="s">
        <v>97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</row>
    <row r="8" spans="2:17" s="3" customFormat="1" ht="47.25">
      <c r="B8" s="21" t="s">
        <v>111</v>
      </c>
      <c r="C8" s="29" t="s">
        <v>44</v>
      </c>
      <c r="D8" s="29" t="s">
        <v>50</v>
      </c>
      <c r="E8" s="29" t="s">
        <v>14</v>
      </c>
      <c r="F8" s="29" t="s">
        <v>66</v>
      </c>
      <c r="G8" s="29" t="s">
        <v>99</v>
      </c>
      <c r="H8" s="29" t="s">
        <v>17</v>
      </c>
      <c r="I8" s="29" t="s">
        <v>98</v>
      </c>
      <c r="J8" s="29" t="s">
        <v>16</v>
      </c>
      <c r="K8" s="29" t="s">
        <v>18</v>
      </c>
      <c r="L8" s="29" t="s">
        <v>197</v>
      </c>
      <c r="M8" s="29" t="s">
        <v>196</v>
      </c>
      <c r="N8" s="29" t="s">
        <v>106</v>
      </c>
      <c r="O8" s="29" t="s">
        <v>58</v>
      </c>
      <c r="P8" s="29" t="s">
        <v>144</v>
      </c>
      <c r="Q8" s="30" t="s">
        <v>146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204</v>
      </c>
      <c r="M9" s="15"/>
      <c r="N9" s="15" t="s">
        <v>200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108</v>
      </c>
    </row>
    <row r="11" spans="2:17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pans="2:17" ht="18" customHeight="1">
      <c r="B12" s="126" t="s">
        <v>213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26" t="s">
        <v>107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26" t="s">
        <v>195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26" t="s">
        <v>203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25"/>
      <c r="C111" s="125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</row>
    <row r="112" spans="2:17">
      <c r="B112" s="125"/>
      <c r="C112" s="125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</row>
    <row r="113" spans="2:17">
      <c r="B113" s="125"/>
      <c r="C113" s="125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</row>
    <row r="114" spans="2:17">
      <c r="B114" s="125"/>
      <c r="C114" s="125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</row>
    <row r="115" spans="2:17">
      <c r="B115" s="125"/>
      <c r="C115" s="125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</row>
    <row r="116" spans="2:17">
      <c r="B116" s="125"/>
      <c r="C116" s="125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</row>
    <row r="117" spans="2:17">
      <c r="B117" s="125"/>
      <c r="C117" s="125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</row>
    <row r="118" spans="2:17">
      <c r="B118" s="125"/>
      <c r="C118" s="125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</row>
    <row r="119" spans="2:17">
      <c r="B119" s="125"/>
      <c r="C119" s="125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</row>
    <row r="120" spans="2:17">
      <c r="B120" s="125"/>
      <c r="C120" s="125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</row>
    <row r="121" spans="2:17">
      <c r="B121" s="125"/>
      <c r="C121" s="125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</row>
    <row r="122" spans="2:17">
      <c r="B122" s="125"/>
      <c r="C122" s="125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</row>
    <row r="123" spans="2:17">
      <c r="B123" s="125"/>
      <c r="C123" s="125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</row>
    <row r="124" spans="2:17">
      <c r="B124" s="125"/>
      <c r="C124" s="125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</row>
    <row r="125" spans="2:17">
      <c r="B125" s="125"/>
      <c r="C125" s="125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</row>
    <row r="126" spans="2:17">
      <c r="B126" s="125"/>
      <c r="C126" s="125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</row>
    <row r="127" spans="2:17">
      <c r="B127" s="125"/>
      <c r="C127" s="125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</row>
    <row r="128" spans="2:17">
      <c r="B128" s="125"/>
      <c r="C128" s="125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</row>
    <row r="129" spans="2:17">
      <c r="B129" s="125"/>
      <c r="C129" s="125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</row>
    <row r="130" spans="2:17">
      <c r="B130" s="125"/>
      <c r="C130" s="125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</row>
    <row r="131" spans="2:17">
      <c r="B131" s="125"/>
      <c r="C131" s="125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</row>
    <row r="132" spans="2:17">
      <c r="B132" s="125"/>
      <c r="C132" s="125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</row>
    <row r="133" spans="2:17">
      <c r="B133" s="125"/>
      <c r="C133" s="125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</row>
    <row r="134" spans="2:17">
      <c r="B134" s="125"/>
      <c r="C134" s="125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</row>
    <row r="135" spans="2:17">
      <c r="B135" s="125"/>
      <c r="C135" s="125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</row>
    <row r="136" spans="2:17">
      <c r="B136" s="125"/>
      <c r="C136" s="125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</row>
    <row r="137" spans="2:17">
      <c r="B137" s="125"/>
      <c r="C137" s="125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</row>
    <row r="138" spans="2:17">
      <c r="B138" s="125"/>
      <c r="C138" s="125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</row>
    <row r="139" spans="2:17">
      <c r="B139" s="125"/>
      <c r="C139" s="125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</row>
    <row r="140" spans="2:17">
      <c r="B140" s="125"/>
      <c r="C140" s="125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</row>
    <row r="141" spans="2:17">
      <c r="B141" s="125"/>
      <c r="C141" s="125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</row>
    <row r="142" spans="2:17">
      <c r="B142" s="125"/>
      <c r="C142" s="125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</row>
    <row r="143" spans="2:17">
      <c r="B143" s="125"/>
      <c r="C143" s="125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</row>
    <row r="144" spans="2:17">
      <c r="B144" s="125"/>
      <c r="C144" s="125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</row>
    <row r="145" spans="2:17">
      <c r="B145" s="125"/>
      <c r="C145" s="125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</row>
    <row r="146" spans="2:17">
      <c r="B146" s="125"/>
      <c r="C146" s="125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</row>
    <row r="147" spans="2:17">
      <c r="B147" s="125"/>
      <c r="C147" s="125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</row>
    <row r="148" spans="2:17">
      <c r="B148" s="125"/>
      <c r="C148" s="125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</row>
    <row r="149" spans="2:17">
      <c r="B149" s="125"/>
      <c r="C149" s="125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</row>
    <row r="150" spans="2:17">
      <c r="B150" s="125"/>
      <c r="C150" s="125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</row>
    <row r="151" spans="2:17">
      <c r="B151" s="125"/>
      <c r="C151" s="125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</row>
    <row r="152" spans="2:17">
      <c r="B152" s="125"/>
      <c r="C152" s="125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</row>
    <row r="153" spans="2:17">
      <c r="B153" s="125"/>
      <c r="C153" s="125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</row>
    <row r="154" spans="2:17">
      <c r="B154" s="125"/>
      <c r="C154" s="125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</row>
    <row r="155" spans="2:17">
      <c r="B155" s="125"/>
      <c r="C155" s="125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</row>
    <row r="156" spans="2:17">
      <c r="B156" s="125"/>
      <c r="C156" s="125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</row>
    <row r="157" spans="2:17">
      <c r="B157" s="125"/>
      <c r="C157" s="125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</row>
    <row r="158" spans="2:17">
      <c r="B158" s="125"/>
      <c r="C158" s="125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</row>
    <row r="159" spans="2:17">
      <c r="B159" s="125"/>
      <c r="C159" s="125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</row>
    <row r="160" spans="2:17">
      <c r="B160" s="125"/>
      <c r="C160" s="125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</row>
    <row r="161" spans="2:17">
      <c r="B161" s="125"/>
      <c r="C161" s="125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</row>
    <row r="162" spans="2:17">
      <c r="B162" s="125"/>
      <c r="C162" s="125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</row>
    <row r="163" spans="2:17">
      <c r="B163" s="125"/>
      <c r="C163" s="125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</row>
    <row r="164" spans="2:17">
      <c r="B164" s="125"/>
      <c r="C164" s="125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</row>
    <row r="165" spans="2:17">
      <c r="B165" s="125"/>
      <c r="C165" s="125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</row>
    <row r="166" spans="2:17">
      <c r="B166" s="125"/>
      <c r="C166" s="125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</row>
    <row r="167" spans="2:17">
      <c r="B167" s="125"/>
      <c r="C167" s="125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</row>
    <row r="168" spans="2:17">
      <c r="B168" s="125"/>
      <c r="C168" s="125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</row>
    <row r="169" spans="2:17">
      <c r="B169" s="125"/>
      <c r="C169" s="125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</row>
    <row r="170" spans="2:17">
      <c r="B170" s="125"/>
      <c r="C170" s="125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</row>
    <row r="171" spans="2:17">
      <c r="B171" s="125"/>
      <c r="C171" s="125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</row>
    <row r="172" spans="2:17">
      <c r="B172" s="125"/>
      <c r="C172" s="125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</row>
    <row r="173" spans="2:17">
      <c r="B173" s="125"/>
      <c r="C173" s="125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</row>
    <row r="174" spans="2:17">
      <c r="B174" s="125"/>
      <c r="C174" s="125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</row>
    <row r="175" spans="2:17">
      <c r="B175" s="125"/>
      <c r="C175" s="125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</row>
    <row r="176" spans="2:17">
      <c r="B176" s="125"/>
      <c r="C176" s="125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</row>
    <row r="177" spans="2:17">
      <c r="B177" s="125"/>
      <c r="C177" s="125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</row>
    <row r="178" spans="2:17">
      <c r="B178" s="125"/>
      <c r="C178" s="125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</row>
    <row r="179" spans="2:17">
      <c r="B179" s="125"/>
      <c r="C179" s="125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</row>
    <row r="180" spans="2:17">
      <c r="B180" s="125"/>
      <c r="C180" s="125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</row>
    <row r="181" spans="2:17">
      <c r="B181" s="125"/>
      <c r="C181" s="125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</row>
    <row r="182" spans="2:17">
      <c r="B182" s="125"/>
      <c r="C182" s="125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</row>
    <row r="183" spans="2:17">
      <c r="B183" s="125"/>
      <c r="C183" s="125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</row>
    <row r="184" spans="2:17">
      <c r="B184" s="125"/>
      <c r="C184" s="125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</row>
    <row r="185" spans="2:17">
      <c r="B185" s="125"/>
      <c r="C185" s="125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</row>
    <row r="186" spans="2:17">
      <c r="B186" s="125"/>
      <c r="C186" s="125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</row>
    <row r="187" spans="2:17">
      <c r="B187" s="125"/>
      <c r="C187" s="125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</row>
    <row r="188" spans="2:17">
      <c r="B188" s="125"/>
      <c r="C188" s="125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</row>
    <row r="189" spans="2:17">
      <c r="B189" s="125"/>
      <c r="C189" s="125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</row>
    <row r="190" spans="2:17">
      <c r="B190" s="125"/>
      <c r="C190" s="125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</row>
    <row r="191" spans="2:17">
      <c r="B191" s="125"/>
      <c r="C191" s="125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</row>
    <row r="192" spans="2:17">
      <c r="B192" s="125"/>
      <c r="C192" s="125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</row>
    <row r="193" spans="2:17">
      <c r="B193" s="125"/>
      <c r="C193" s="125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</row>
    <row r="194" spans="2:17">
      <c r="B194" s="125"/>
      <c r="C194" s="125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</row>
    <row r="195" spans="2:17">
      <c r="B195" s="125"/>
      <c r="C195" s="125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</row>
    <row r="196" spans="2:17">
      <c r="B196" s="125"/>
      <c r="C196" s="125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</row>
    <row r="197" spans="2:17">
      <c r="B197" s="125"/>
      <c r="C197" s="125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</row>
    <row r="198" spans="2:17">
      <c r="B198" s="125"/>
      <c r="C198" s="125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</row>
    <row r="199" spans="2:17">
      <c r="B199" s="125"/>
      <c r="C199" s="125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</row>
    <row r="200" spans="2:17">
      <c r="B200" s="125"/>
      <c r="C200" s="125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</row>
    <row r="201" spans="2:17">
      <c r="B201" s="125"/>
      <c r="C201" s="125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</row>
    <row r="202" spans="2:17">
      <c r="B202" s="125"/>
      <c r="C202" s="125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</row>
    <row r="203" spans="2:17">
      <c r="B203" s="125"/>
      <c r="C203" s="125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</row>
    <row r="204" spans="2:17">
      <c r="B204" s="125"/>
      <c r="C204" s="125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</row>
    <row r="205" spans="2:17">
      <c r="B205" s="125"/>
      <c r="C205" s="125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</row>
    <row r="206" spans="2:17">
      <c r="B206" s="125"/>
      <c r="C206" s="125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</row>
    <row r="207" spans="2:17">
      <c r="B207" s="125"/>
      <c r="C207" s="125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</row>
    <row r="208" spans="2:17">
      <c r="B208" s="125"/>
      <c r="C208" s="125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</row>
    <row r="209" spans="2:17">
      <c r="B209" s="125"/>
      <c r="C209" s="125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</row>
    <row r="210" spans="2:17">
      <c r="B210" s="125"/>
      <c r="C210" s="125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</row>
    <row r="211" spans="2:17">
      <c r="B211" s="125"/>
      <c r="C211" s="125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</row>
    <row r="212" spans="2:17">
      <c r="B212" s="125"/>
      <c r="C212" s="125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</row>
    <row r="213" spans="2:17">
      <c r="B213" s="125"/>
      <c r="C213" s="125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</row>
    <row r="214" spans="2:17">
      <c r="B214" s="125"/>
      <c r="C214" s="125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</row>
    <row r="215" spans="2:17">
      <c r="B215" s="125"/>
      <c r="C215" s="125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</row>
    <row r="216" spans="2:17">
      <c r="B216" s="125"/>
      <c r="C216" s="125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</row>
    <row r="217" spans="2:17">
      <c r="B217" s="125"/>
      <c r="C217" s="125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</row>
    <row r="218" spans="2:17">
      <c r="B218" s="125"/>
      <c r="C218" s="125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</row>
    <row r="219" spans="2:17">
      <c r="B219" s="125"/>
      <c r="C219" s="125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</row>
    <row r="220" spans="2:17">
      <c r="B220" s="125"/>
      <c r="C220" s="125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</row>
    <row r="221" spans="2:17">
      <c r="B221" s="125"/>
      <c r="C221" s="125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</row>
    <row r="222" spans="2:17">
      <c r="B222" s="125"/>
      <c r="C222" s="125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</row>
    <row r="223" spans="2:17">
      <c r="B223" s="125"/>
      <c r="C223" s="125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</row>
    <row r="224" spans="2:17">
      <c r="B224" s="125"/>
      <c r="C224" s="125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</row>
    <row r="225" spans="2:17">
      <c r="B225" s="125"/>
      <c r="C225" s="125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</row>
    <row r="226" spans="2:17">
      <c r="B226" s="125"/>
      <c r="C226" s="125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</row>
    <row r="227" spans="2:17">
      <c r="B227" s="125"/>
      <c r="C227" s="125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</row>
    <row r="228" spans="2:17">
      <c r="B228" s="125"/>
      <c r="C228" s="125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</row>
    <row r="229" spans="2:17">
      <c r="B229" s="125"/>
      <c r="C229" s="125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</row>
    <row r="230" spans="2:17">
      <c r="B230" s="125"/>
      <c r="C230" s="125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</row>
    <row r="231" spans="2:17">
      <c r="B231" s="125"/>
      <c r="C231" s="125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</row>
    <row r="232" spans="2:17">
      <c r="B232" s="125"/>
      <c r="C232" s="125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</row>
    <row r="233" spans="2:17">
      <c r="B233" s="125"/>
      <c r="C233" s="125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</row>
    <row r="234" spans="2:17">
      <c r="B234" s="125"/>
      <c r="C234" s="125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</row>
    <row r="235" spans="2:17">
      <c r="B235" s="125"/>
      <c r="C235" s="125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</row>
    <row r="236" spans="2:17">
      <c r="B236" s="125"/>
      <c r="C236" s="125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</row>
    <row r="237" spans="2:17">
      <c r="B237" s="125"/>
      <c r="C237" s="125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</row>
    <row r="238" spans="2:17">
      <c r="B238" s="125"/>
      <c r="C238" s="125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</row>
    <row r="239" spans="2:17">
      <c r="B239" s="125"/>
      <c r="C239" s="125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</row>
    <row r="240" spans="2:17">
      <c r="B240" s="125"/>
      <c r="C240" s="125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</row>
    <row r="241" spans="2:17">
      <c r="B241" s="125"/>
      <c r="C241" s="125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</row>
    <row r="242" spans="2:17">
      <c r="B242" s="125"/>
      <c r="C242" s="125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</row>
    <row r="243" spans="2:17">
      <c r="B243" s="125"/>
      <c r="C243" s="125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</row>
    <row r="244" spans="2:17">
      <c r="B244" s="125"/>
      <c r="C244" s="125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</row>
    <row r="245" spans="2:17">
      <c r="B245" s="125"/>
      <c r="C245" s="125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</row>
    <row r="246" spans="2:17">
      <c r="B246" s="125"/>
      <c r="C246" s="125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</row>
    <row r="247" spans="2:17">
      <c r="B247" s="125"/>
      <c r="C247" s="125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</row>
    <row r="248" spans="2:17">
      <c r="B248" s="125"/>
      <c r="C248" s="125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</row>
    <row r="249" spans="2:17">
      <c r="B249" s="125"/>
      <c r="C249" s="125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</row>
    <row r="250" spans="2:17">
      <c r="B250" s="125"/>
      <c r="C250" s="125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</row>
    <row r="251" spans="2:17">
      <c r="B251" s="125"/>
      <c r="C251" s="125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</row>
    <row r="252" spans="2:17">
      <c r="B252" s="125"/>
      <c r="C252" s="125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</row>
    <row r="253" spans="2:17">
      <c r="B253" s="125"/>
      <c r="C253" s="125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</row>
    <row r="254" spans="2:17">
      <c r="B254" s="125"/>
      <c r="C254" s="125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</row>
    <row r="255" spans="2:17">
      <c r="B255" s="125"/>
      <c r="C255" s="125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</row>
    <row r="256" spans="2:17">
      <c r="B256" s="125"/>
      <c r="C256" s="125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</row>
    <row r="257" spans="2:17">
      <c r="B257" s="125"/>
      <c r="C257" s="125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</row>
    <row r="258" spans="2:17">
      <c r="B258" s="125"/>
      <c r="C258" s="125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</row>
    <row r="259" spans="2:17">
      <c r="B259" s="125"/>
      <c r="C259" s="125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</row>
    <row r="260" spans="2:17">
      <c r="B260" s="125"/>
      <c r="C260" s="125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</row>
    <row r="261" spans="2:17">
      <c r="B261" s="125"/>
      <c r="C261" s="125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</row>
    <row r="262" spans="2:17">
      <c r="B262" s="125"/>
      <c r="C262" s="125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</row>
    <row r="263" spans="2:17">
      <c r="B263" s="125"/>
      <c r="C263" s="125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</row>
    <row r="264" spans="2:17">
      <c r="B264" s="125"/>
      <c r="C264" s="125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</row>
    <row r="265" spans="2:17">
      <c r="B265" s="125"/>
      <c r="C265" s="125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</row>
    <row r="266" spans="2:17">
      <c r="B266" s="125"/>
      <c r="C266" s="125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</row>
    <row r="267" spans="2:17">
      <c r="B267" s="125"/>
      <c r="C267" s="125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</row>
    <row r="268" spans="2:17">
      <c r="B268" s="125"/>
      <c r="C268" s="125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</row>
    <row r="269" spans="2:17">
      <c r="B269" s="125"/>
      <c r="C269" s="125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</row>
    <row r="270" spans="2:17">
      <c r="B270" s="125"/>
      <c r="C270" s="125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</row>
    <row r="271" spans="2:17">
      <c r="B271" s="125"/>
      <c r="C271" s="125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</row>
    <row r="272" spans="2:17">
      <c r="B272" s="125"/>
      <c r="C272" s="125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</row>
    <row r="273" spans="2:17">
      <c r="B273" s="125"/>
      <c r="C273" s="125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</row>
    <row r="274" spans="2:17">
      <c r="B274" s="125"/>
      <c r="C274" s="125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</row>
    <row r="275" spans="2:17">
      <c r="B275" s="125"/>
      <c r="C275" s="125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</row>
    <row r="276" spans="2:17">
      <c r="B276" s="125"/>
      <c r="C276" s="125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</row>
    <row r="277" spans="2:17">
      <c r="B277" s="125"/>
      <c r="C277" s="125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</row>
    <row r="278" spans="2:17">
      <c r="B278" s="125"/>
      <c r="C278" s="125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</row>
    <row r="279" spans="2:17">
      <c r="B279" s="125"/>
      <c r="C279" s="125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</row>
    <row r="280" spans="2:17">
      <c r="B280" s="125"/>
      <c r="C280" s="125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</row>
    <row r="281" spans="2:17">
      <c r="B281" s="125"/>
      <c r="C281" s="125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</row>
    <row r="282" spans="2:17">
      <c r="B282" s="125"/>
      <c r="C282" s="125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</row>
    <row r="283" spans="2:17">
      <c r="B283" s="125"/>
      <c r="C283" s="125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</row>
    <row r="284" spans="2:17">
      <c r="B284" s="125"/>
      <c r="C284" s="125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</row>
    <row r="285" spans="2:17">
      <c r="B285" s="125"/>
      <c r="C285" s="125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</row>
    <row r="286" spans="2:17">
      <c r="B286" s="125"/>
      <c r="C286" s="125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</row>
    <row r="287" spans="2:17">
      <c r="B287" s="125"/>
      <c r="C287" s="125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</row>
    <row r="288" spans="2:17">
      <c r="B288" s="125"/>
      <c r="C288" s="125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</row>
    <row r="289" spans="2:17">
      <c r="B289" s="125"/>
      <c r="C289" s="125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</row>
    <row r="290" spans="2:17">
      <c r="B290" s="125"/>
      <c r="C290" s="125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</row>
    <row r="291" spans="2:17">
      <c r="B291" s="125"/>
      <c r="C291" s="125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</row>
    <row r="292" spans="2:17">
      <c r="B292" s="125"/>
      <c r="C292" s="125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</row>
    <row r="293" spans="2:17">
      <c r="B293" s="125"/>
      <c r="C293" s="125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</row>
    <row r="294" spans="2:17">
      <c r="B294" s="125"/>
      <c r="C294" s="125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</row>
    <row r="295" spans="2:17">
      <c r="B295" s="125"/>
      <c r="C295" s="125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</row>
    <row r="296" spans="2:17">
      <c r="B296" s="125"/>
      <c r="C296" s="125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</row>
    <row r="297" spans="2:17">
      <c r="B297" s="125"/>
      <c r="C297" s="125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</row>
    <row r="298" spans="2:17">
      <c r="B298" s="125"/>
      <c r="C298" s="125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</row>
    <row r="299" spans="2:17">
      <c r="B299" s="125"/>
      <c r="C299" s="125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</row>
    <row r="300" spans="2:17">
      <c r="B300" s="125"/>
      <c r="C300" s="125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</row>
    <row r="301" spans="2:17">
      <c r="B301" s="125"/>
      <c r="C301" s="125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</row>
    <row r="302" spans="2:17">
      <c r="B302" s="125"/>
      <c r="C302" s="125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</row>
    <row r="303" spans="2:17">
      <c r="B303" s="125"/>
      <c r="C303" s="125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</row>
    <row r="304" spans="2:17">
      <c r="B304" s="125"/>
      <c r="C304" s="125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</row>
    <row r="305" spans="2:17">
      <c r="B305" s="125"/>
      <c r="C305" s="125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</row>
    <row r="306" spans="2:17">
      <c r="B306" s="125"/>
      <c r="C306" s="125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</row>
    <row r="307" spans="2:17">
      <c r="B307" s="125"/>
      <c r="C307" s="125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</row>
    <row r="308" spans="2:17">
      <c r="B308" s="125"/>
      <c r="C308" s="125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</row>
    <row r="309" spans="2:17">
      <c r="B309" s="125"/>
      <c r="C309" s="125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</row>
    <row r="310" spans="2:17">
      <c r="B310" s="125"/>
      <c r="C310" s="125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</row>
    <row r="311" spans="2:17">
      <c r="B311" s="125"/>
      <c r="C311" s="125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</row>
    <row r="312" spans="2:17">
      <c r="B312" s="125"/>
      <c r="C312" s="125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</row>
    <row r="313" spans="2:17">
      <c r="B313" s="125"/>
      <c r="C313" s="125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</row>
    <row r="314" spans="2:17">
      <c r="B314" s="125"/>
      <c r="C314" s="125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</row>
    <row r="315" spans="2:17">
      <c r="B315" s="125"/>
      <c r="C315" s="125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</row>
    <row r="316" spans="2:17">
      <c r="B316" s="125"/>
      <c r="C316" s="125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</row>
    <row r="317" spans="2:17">
      <c r="B317" s="125"/>
      <c r="C317" s="125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</row>
    <row r="318" spans="2:17">
      <c r="B318" s="125"/>
      <c r="C318" s="125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</row>
    <row r="319" spans="2:17">
      <c r="B319" s="125"/>
      <c r="C319" s="125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</row>
    <row r="320" spans="2:17">
      <c r="B320" s="125"/>
      <c r="C320" s="125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</row>
    <row r="321" spans="2:17">
      <c r="B321" s="125"/>
      <c r="C321" s="125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</row>
    <row r="322" spans="2:17">
      <c r="B322" s="125"/>
      <c r="C322" s="125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</row>
    <row r="323" spans="2:17">
      <c r="B323" s="125"/>
      <c r="C323" s="125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</row>
    <row r="324" spans="2:17">
      <c r="B324" s="125"/>
      <c r="C324" s="125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</row>
    <row r="325" spans="2:17">
      <c r="B325" s="125"/>
      <c r="C325" s="125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</row>
    <row r="326" spans="2:17">
      <c r="B326" s="125"/>
      <c r="C326" s="125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</row>
    <row r="327" spans="2:17">
      <c r="B327" s="125"/>
      <c r="C327" s="125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</row>
    <row r="328" spans="2:17">
      <c r="B328" s="125"/>
      <c r="C328" s="125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</row>
    <row r="329" spans="2:17">
      <c r="B329" s="125"/>
      <c r="C329" s="125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</row>
    <row r="330" spans="2:17">
      <c r="B330" s="125"/>
      <c r="C330" s="125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</row>
    <row r="331" spans="2:17">
      <c r="B331" s="125"/>
      <c r="C331" s="125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</row>
    <row r="332" spans="2:17">
      <c r="B332" s="125"/>
      <c r="C332" s="125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</row>
    <row r="333" spans="2:17">
      <c r="B333" s="125"/>
      <c r="C333" s="125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</row>
    <row r="334" spans="2:17">
      <c r="B334" s="125"/>
      <c r="C334" s="125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</row>
    <row r="335" spans="2:17">
      <c r="B335" s="125"/>
      <c r="C335" s="125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</row>
    <row r="336" spans="2:17">
      <c r="B336" s="125"/>
      <c r="C336" s="125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</row>
    <row r="337" spans="2:17">
      <c r="B337" s="125"/>
      <c r="C337" s="125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</row>
    <row r="338" spans="2:17">
      <c r="B338" s="125"/>
      <c r="C338" s="125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</row>
    <row r="339" spans="2:17">
      <c r="B339" s="125"/>
      <c r="C339" s="125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</row>
    <row r="340" spans="2:17">
      <c r="B340" s="125"/>
      <c r="C340" s="125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</row>
    <row r="341" spans="2:17">
      <c r="B341" s="125"/>
      <c r="C341" s="125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</row>
    <row r="342" spans="2:17">
      <c r="B342" s="125"/>
      <c r="C342" s="125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</row>
    <row r="343" spans="2:17">
      <c r="B343" s="125"/>
      <c r="C343" s="125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</row>
    <row r="344" spans="2:17">
      <c r="B344" s="125"/>
      <c r="C344" s="125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</row>
    <row r="345" spans="2:17">
      <c r="B345" s="125"/>
      <c r="C345" s="125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</row>
    <row r="346" spans="2:17">
      <c r="B346" s="125"/>
      <c r="C346" s="125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</row>
    <row r="347" spans="2:17">
      <c r="B347" s="125"/>
      <c r="C347" s="125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</row>
    <row r="348" spans="2:17">
      <c r="B348" s="125"/>
      <c r="C348" s="125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</row>
    <row r="349" spans="2:17">
      <c r="B349" s="125"/>
      <c r="C349" s="125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</row>
    <row r="350" spans="2:17">
      <c r="B350" s="125"/>
      <c r="C350" s="125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</row>
    <row r="351" spans="2:17">
      <c r="B351" s="125"/>
      <c r="C351" s="125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</row>
    <row r="352" spans="2:17">
      <c r="B352" s="125"/>
      <c r="C352" s="125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</row>
    <row r="353" spans="2:17">
      <c r="B353" s="125"/>
      <c r="C353" s="125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</row>
    <row r="354" spans="2:17">
      <c r="B354" s="125"/>
      <c r="C354" s="125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</row>
    <row r="355" spans="2:17">
      <c r="B355" s="125"/>
      <c r="C355" s="125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</row>
    <row r="356" spans="2:17">
      <c r="B356" s="125"/>
      <c r="C356" s="125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</row>
    <row r="357" spans="2:17">
      <c r="B357" s="125"/>
      <c r="C357" s="125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</row>
    <row r="358" spans="2:17">
      <c r="B358" s="125"/>
      <c r="C358" s="125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</row>
    <row r="359" spans="2:17">
      <c r="B359" s="125"/>
      <c r="C359" s="125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</row>
    <row r="360" spans="2:17">
      <c r="B360" s="125"/>
      <c r="C360" s="125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</row>
    <row r="361" spans="2:17">
      <c r="B361" s="125"/>
      <c r="C361" s="125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</row>
    <row r="362" spans="2:17">
      <c r="B362" s="125"/>
      <c r="C362" s="125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</row>
    <row r="363" spans="2:17">
      <c r="B363" s="125"/>
      <c r="C363" s="125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</row>
    <row r="364" spans="2:17">
      <c r="B364" s="125"/>
      <c r="C364" s="125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</row>
    <row r="365" spans="2:17">
      <c r="B365" s="125"/>
      <c r="C365" s="125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</row>
    <row r="366" spans="2:17">
      <c r="B366" s="125"/>
      <c r="C366" s="125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</row>
    <row r="367" spans="2:17">
      <c r="B367" s="125"/>
      <c r="C367" s="125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</row>
    <row r="368" spans="2:17">
      <c r="B368" s="125"/>
      <c r="C368" s="125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</row>
    <row r="369" spans="2:17">
      <c r="B369" s="125"/>
      <c r="C369" s="125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</row>
    <row r="370" spans="2:17">
      <c r="B370" s="125"/>
      <c r="C370" s="125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</row>
    <row r="371" spans="2:17">
      <c r="B371" s="125"/>
      <c r="C371" s="125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</row>
    <row r="372" spans="2:17">
      <c r="B372" s="125"/>
      <c r="C372" s="125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</row>
    <row r="373" spans="2:17">
      <c r="B373" s="125"/>
      <c r="C373" s="125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</row>
    <row r="374" spans="2:17">
      <c r="B374" s="125"/>
      <c r="C374" s="125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</row>
    <row r="375" spans="2:17">
      <c r="B375" s="125"/>
      <c r="C375" s="125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</row>
    <row r="376" spans="2:17">
      <c r="B376" s="125"/>
      <c r="C376" s="125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</row>
    <row r="377" spans="2:17">
      <c r="B377" s="125"/>
      <c r="C377" s="125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</row>
    <row r="378" spans="2:17">
      <c r="B378" s="125"/>
      <c r="C378" s="125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</row>
    <row r="379" spans="2:17">
      <c r="B379" s="125"/>
      <c r="C379" s="125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</row>
    <row r="380" spans="2:17">
      <c r="B380" s="125"/>
      <c r="C380" s="125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</row>
    <row r="381" spans="2:17">
      <c r="B381" s="125"/>
      <c r="C381" s="125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</row>
    <row r="382" spans="2:17">
      <c r="B382" s="125"/>
      <c r="C382" s="125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</row>
    <row r="383" spans="2:17">
      <c r="B383" s="125"/>
      <c r="C383" s="125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</row>
    <row r="384" spans="2:17">
      <c r="B384" s="125"/>
      <c r="C384" s="125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</row>
    <row r="385" spans="2:17">
      <c r="B385" s="125"/>
      <c r="C385" s="125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</row>
    <row r="386" spans="2:17">
      <c r="B386" s="125"/>
      <c r="C386" s="125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</row>
    <row r="387" spans="2:17">
      <c r="B387" s="125"/>
      <c r="C387" s="125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</row>
    <row r="388" spans="2:17">
      <c r="B388" s="125"/>
      <c r="C388" s="125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</row>
    <row r="389" spans="2:17">
      <c r="B389" s="125"/>
      <c r="C389" s="125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</row>
    <row r="390" spans="2:17">
      <c r="B390" s="125"/>
      <c r="C390" s="125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</row>
    <row r="391" spans="2:17">
      <c r="B391" s="125"/>
      <c r="C391" s="125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</row>
    <row r="392" spans="2:17">
      <c r="B392" s="125"/>
      <c r="C392" s="125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</row>
    <row r="393" spans="2:17">
      <c r="B393" s="125"/>
      <c r="C393" s="125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</row>
    <row r="394" spans="2:17">
      <c r="B394" s="125"/>
      <c r="C394" s="125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</row>
    <row r="395" spans="2:17">
      <c r="B395" s="125"/>
      <c r="C395" s="125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</row>
    <row r="396" spans="2:17">
      <c r="B396" s="125"/>
      <c r="C396" s="125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</row>
    <row r="397" spans="2:17">
      <c r="B397" s="125"/>
      <c r="C397" s="125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</row>
    <row r="398" spans="2:17">
      <c r="B398" s="125"/>
      <c r="C398" s="125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</row>
    <row r="399" spans="2:17">
      <c r="B399" s="125"/>
      <c r="C399" s="125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</row>
    <row r="400" spans="2:17">
      <c r="B400" s="125"/>
      <c r="C400" s="125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</row>
    <row r="401" spans="2:17">
      <c r="B401" s="125"/>
      <c r="C401" s="125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</row>
    <row r="402" spans="2:17">
      <c r="B402" s="125"/>
      <c r="C402" s="125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</row>
    <row r="403" spans="2:17">
      <c r="B403" s="125"/>
      <c r="C403" s="125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</row>
    <row r="404" spans="2:17">
      <c r="B404" s="125"/>
      <c r="C404" s="125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</row>
    <row r="405" spans="2:17">
      <c r="B405" s="125"/>
      <c r="C405" s="125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</row>
    <row r="406" spans="2:17">
      <c r="B406" s="125"/>
      <c r="C406" s="125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</row>
    <row r="407" spans="2:17">
      <c r="B407" s="125"/>
      <c r="C407" s="125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</row>
    <row r="408" spans="2:17">
      <c r="B408" s="125"/>
      <c r="C408" s="125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</row>
    <row r="409" spans="2:17">
      <c r="B409" s="125"/>
      <c r="C409" s="125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</row>
    <row r="410" spans="2:17">
      <c r="B410" s="125"/>
      <c r="C410" s="125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</row>
    <row r="411" spans="2:17">
      <c r="B411" s="125"/>
      <c r="C411" s="125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</row>
    <row r="412" spans="2:17">
      <c r="B412" s="125"/>
      <c r="C412" s="125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</row>
    <row r="413" spans="2:17">
      <c r="B413" s="125"/>
      <c r="C413" s="125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</row>
    <row r="414" spans="2:17">
      <c r="B414" s="125"/>
      <c r="C414" s="125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</row>
    <row r="415" spans="2:17">
      <c r="B415" s="125"/>
      <c r="C415" s="125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</row>
    <row r="416" spans="2:17">
      <c r="B416" s="125"/>
      <c r="C416" s="125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</row>
    <row r="417" spans="2:17">
      <c r="B417" s="125"/>
      <c r="C417" s="125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</row>
    <row r="418" spans="2:17">
      <c r="B418" s="125"/>
      <c r="C418" s="125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</row>
    <row r="419" spans="2:17">
      <c r="B419" s="125"/>
      <c r="C419" s="125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</row>
    <row r="420" spans="2:17">
      <c r="B420" s="125"/>
      <c r="C420" s="125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</row>
    <row r="421" spans="2:17">
      <c r="B421" s="125"/>
      <c r="C421" s="125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</row>
    <row r="422" spans="2:17">
      <c r="B422" s="125"/>
      <c r="C422" s="125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</row>
    <row r="423" spans="2:17">
      <c r="B423" s="125"/>
      <c r="C423" s="125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</row>
    <row r="424" spans="2:17">
      <c r="B424" s="125"/>
      <c r="C424" s="125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</row>
    <row r="425" spans="2:17">
      <c r="B425" s="125"/>
      <c r="C425" s="125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</row>
    <row r="426" spans="2:17">
      <c r="B426" s="125"/>
      <c r="C426" s="125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</row>
    <row r="427" spans="2:17">
      <c r="B427" s="125"/>
      <c r="C427" s="125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</row>
    <row r="428" spans="2:17">
      <c r="B428" s="125"/>
      <c r="C428" s="125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</row>
    <row r="429" spans="2:17">
      <c r="B429" s="125"/>
      <c r="C429" s="125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</row>
    <row r="430" spans="2:17">
      <c r="B430" s="125"/>
      <c r="C430" s="125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</row>
    <row r="431" spans="2:17">
      <c r="B431" s="125"/>
      <c r="C431" s="125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</row>
    <row r="432" spans="2:17">
      <c r="B432" s="125"/>
      <c r="C432" s="125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</row>
    <row r="433" spans="2:17">
      <c r="B433" s="125"/>
      <c r="C433" s="125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</row>
    <row r="434" spans="2:17">
      <c r="B434" s="125"/>
      <c r="C434" s="125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</row>
    <row r="435" spans="2:17">
      <c r="B435" s="125"/>
      <c r="C435" s="125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</row>
    <row r="436" spans="2:17">
      <c r="B436" s="125"/>
      <c r="C436" s="125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</row>
    <row r="437" spans="2:17">
      <c r="B437" s="125"/>
      <c r="C437" s="125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</row>
    <row r="438" spans="2:17">
      <c r="B438" s="125"/>
      <c r="C438" s="125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</row>
    <row r="439" spans="2:17">
      <c r="B439" s="125"/>
      <c r="C439" s="125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</row>
    <row r="440" spans="2:17">
      <c r="B440" s="125"/>
      <c r="C440" s="125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</row>
    <row r="441" spans="2:17">
      <c r="B441" s="125"/>
      <c r="C441" s="125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</row>
    <row r="442" spans="2:17">
      <c r="B442" s="125"/>
      <c r="C442" s="125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</row>
    <row r="443" spans="2:17">
      <c r="B443" s="125"/>
      <c r="C443" s="125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</row>
    <row r="444" spans="2:17">
      <c r="B444" s="125"/>
      <c r="C444" s="125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</row>
    <row r="445" spans="2:17">
      <c r="B445" s="125"/>
      <c r="C445" s="125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</row>
    <row r="446" spans="2:17">
      <c r="B446" s="125"/>
      <c r="C446" s="125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</row>
    <row r="447" spans="2:17">
      <c r="B447" s="125"/>
      <c r="C447" s="125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</row>
    <row r="448" spans="2:17">
      <c r="B448" s="125"/>
      <c r="C448" s="125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</row>
    <row r="449" spans="2:17">
      <c r="B449" s="125"/>
      <c r="C449" s="125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</row>
    <row r="450" spans="2:17">
      <c r="B450" s="125"/>
      <c r="C450" s="125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</row>
    <row r="451" spans="2:17">
      <c r="B451" s="125"/>
      <c r="C451" s="125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</row>
    <row r="452" spans="2:17">
      <c r="B452" s="125"/>
      <c r="C452" s="125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</row>
    <row r="453" spans="2:17">
      <c r="B453" s="125"/>
      <c r="C453" s="125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</row>
    <row r="454" spans="2:17">
      <c r="B454" s="125"/>
      <c r="C454" s="125"/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</row>
    <row r="455" spans="2:17">
      <c r="B455" s="125"/>
      <c r="C455" s="125"/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</row>
    <row r="456" spans="2:17">
      <c r="B456" s="125"/>
      <c r="C456" s="125"/>
      <c r="D456" s="110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</row>
    <row r="457" spans="2:17">
      <c r="B457" s="125"/>
      <c r="C457" s="125"/>
      <c r="D457" s="110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</row>
    <row r="458" spans="2:17">
      <c r="B458" s="125"/>
      <c r="C458" s="125"/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</row>
    <row r="459" spans="2:17">
      <c r="B459" s="125"/>
      <c r="C459" s="125"/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</row>
    <row r="460" spans="2:17">
      <c r="B460" s="125"/>
      <c r="C460" s="125"/>
      <c r="D460" s="110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</row>
    <row r="461" spans="2:17">
      <c r="B461" s="125"/>
      <c r="C461" s="125"/>
      <c r="D461" s="110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</row>
    <row r="462" spans="2:17">
      <c r="B462" s="125"/>
      <c r="C462" s="125"/>
      <c r="D462" s="110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</row>
    <row r="463" spans="2:17">
      <c r="B463" s="125"/>
      <c r="C463" s="125"/>
      <c r="D463" s="110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</row>
    <row r="464" spans="2:17">
      <c r="B464" s="125"/>
      <c r="C464" s="125"/>
      <c r="D464" s="110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</row>
    <row r="465" spans="2:17">
      <c r="B465" s="125"/>
      <c r="C465" s="125"/>
      <c r="D465" s="110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</row>
    <row r="466" spans="2:17">
      <c r="B466" s="125"/>
      <c r="C466" s="125"/>
      <c r="D466" s="110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</row>
    <row r="467" spans="2:17">
      <c r="B467" s="125"/>
      <c r="C467" s="125"/>
      <c r="D467" s="110"/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</row>
    <row r="468" spans="2:17">
      <c r="B468" s="125"/>
      <c r="C468" s="125"/>
      <c r="D468" s="110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</row>
    <row r="469" spans="2:17">
      <c r="B469" s="125"/>
      <c r="C469" s="125"/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</row>
    <row r="470" spans="2:17">
      <c r="B470" s="125"/>
      <c r="C470" s="125"/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</row>
    <row r="471" spans="2:17">
      <c r="B471" s="125"/>
      <c r="C471" s="125"/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</row>
    <row r="472" spans="2:17">
      <c r="B472" s="125"/>
      <c r="C472" s="125"/>
      <c r="D472" s="110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</row>
    <row r="473" spans="2:17">
      <c r="B473" s="125"/>
      <c r="C473" s="125"/>
      <c r="D473" s="110"/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</row>
    <row r="474" spans="2:17">
      <c r="B474" s="125"/>
      <c r="C474" s="125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</row>
    <row r="475" spans="2:17">
      <c r="B475" s="125"/>
      <c r="C475" s="125"/>
      <c r="D475" s="110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</row>
    <row r="476" spans="2:17">
      <c r="B476" s="125"/>
      <c r="C476" s="125"/>
      <c r="D476" s="110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</row>
    <row r="477" spans="2:17">
      <c r="B477" s="125"/>
      <c r="C477" s="125"/>
      <c r="D477" s="110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</row>
    <row r="478" spans="2:17">
      <c r="B478" s="125"/>
      <c r="C478" s="125"/>
      <c r="D478" s="110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</row>
    <row r="479" spans="2:17">
      <c r="B479" s="125"/>
      <c r="C479" s="125"/>
      <c r="D479" s="110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</row>
    <row r="480" spans="2:17">
      <c r="B480" s="125"/>
      <c r="C480" s="125"/>
      <c r="D480" s="110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</row>
    <row r="481" spans="2:17">
      <c r="B481" s="125"/>
      <c r="C481" s="125"/>
      <c r="D481" s="110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</row>
    <row r="482" spans="2:17">
      <c r="B482" s="125"/>
      <c r="C482" s="125"/>
      <c r="D482" s="110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</row>
    <row r="483" spans="2:17">
      <c r="B483" s="125"/>
      <c r="C483" s="125"/>
      <c r="D483" s="110"/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</row>
    <row r="484" spans="2:17">
      <c r="B484" s="125"/>
      <c r="C484" s="125"/>
      <c r="D484" s="110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</row>
    <row r="485" spans="2:17">
      <c r="B485" s="125"/>
      <c r="C485" s="125"/>
      <c r="D485" s="110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</row>
    <row r="486" spans="2:17">
      <c r="B486" s="125"/>
      <c r="C486" s="125"/>
      <c r="D486" s="110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</row>
    <row r="487" spans="2:17">
      <c r="B487" s="125"/>
      <c r="C487" s="125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</row>
    <row r="488" spans="2:17">
      <c r="B488" s="125"/>
      <c r="C488" s="125"/>
      <c r="D488" s="110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</row>
    <row r="489" spans="2:17">
      <c r="B489" s="125"/>
      <c r="C489" s="125"/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</row>
    <row r="490" spans="2:17">
      <c r="B490" s="125"/>
      <c r="C490" s="125"/>
      <c r="D490" s="110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</row>
    <row r="491" spans="2:17">
      <c r="B491" s="125"/>
      <c r="C491" s="125"/>
      <c r="D491" s="110"/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</row>
    <row r="492" spans="2:17">
      <c r="B492" s="125"/>
      <c r="C492" s="125"/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</row>
    <row r="493" spans="2:17">
      <c r="B493" s="125"/>
      <c r="C493" s="125"/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</row>
    <row r="494" spans="2:17">
      <c r="B494" s="125"/>
      <c r="C494" s="125"/>
      <c r="D494" s="110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</row>
    <row r="495" spans="2:17">
      <c r="B495" s="125"/>
      <c r="C495" s="125"/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</row>
    <row r="496" spans="2:17">
      <c r="B496" s="125"/>
      <c r="C496" s="125"/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</row>
    <row r="497" spans="2:17">
      <c r="B497" s="125"/>
      <c r="C497" s="125"/>
      <c r="D497" s="110"/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</row>
    <row r="498" spans="2:17">
      <c r="B498" s="125"/>
      <c r="C498" s="125"/>
      <c r="D498" s="110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</row>
    <row r="499" spans="2:17">
      <c r="B499" s="125"/>
      <c r="C499" s="125"/>
      <c r="D499" s="110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</row>
    <row r="500" spans="2:17">
      <c r="B500" s="125"/>
      <c r="C500" s="125"/>
      <c r="D500" s="110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</row>
    <row r="501" spans="2:17">
      <c r="B501" s="125"/>
      <c r="C501" s="125"/>
      <c r="D501" s="110"/>
      <c r="E501" s="110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</row>
    <row r="502" spans="2:17">
      <c r="B502" s="125"/>
      <c r="C502" s="125"/>
      <c r="D502" s="110"/>
      <c r="E502" s="110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</row>
    <row r="503" spans="2:17">
      <c r="B503" s="125"/>
      <c r="C503" s="125"/>
      <c r="D503" s="110"/>
      <c r="E503" s="110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</row>
    <row r="504" spans="2:17">
      <c r="B504" s="125"/>
      <c r="C504" s="125"/>
      <c r="D504" s="110"/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</row>
    <row r="505" spans="2:17">
      <c r="B505" s="125"/>
      <c r="C505" s="125"/>
      <c r="D505" s="110"/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</row>
    <row r="506" spans="2:17">
      <c r="B506" s="125"/>
      <c r="C506" s="125"/>
      <c r="D506" s="110"/>
      <c r="E506" s="110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</row>
    <row r="507" spans="2:17">
      <c r="B507" s="125"/>
      <c r="C507" s="125"/>
      <c r="D507" s="110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</row>
    <row r="508" spans="2:17">
      <c r="B508" s="125"/>
      <c r="C508" s="125"/>
      <c r="D508" s="110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</row>
    <row r="509" spans="2:17">
      <c r="B509" s="125"/>
      <c r="C509" s="125"/>
      <c r="D509" s="110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</row>
    <row r="510" spans="2:17">
      <c r="B510" s="125"/>
      <c r="C510" s="125"/>
      <c r="D510" s="110"/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</row>
    <row r="511" spans="2:17">
      <c r="B511" s="125"/>
      <c r="C511" s="125"/>
      <c r="D511" s="110"/>
      <c r="E511" s="110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</row>
    <row r="512" spans="2:17">
      <c r="B512" s="125"/>
      <c r="C512" s="125"/>
      <c r="D512" s="110"/>
      <c r="E512" s="110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</row>
    <row r="513" spans="2:17">
      <c r="B513" s="125"/>
      <c r="C513" s="125"/>
      <c r="D513" s="110"/>
      <c r="E513" s="110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</row>
    <row r="514" spans="2:17">
      <c r="B514" s="125"/>
      <c r="C514" s="125"/>
      <c r="D514" s="110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</row>
    <row r="515" spans="2:17">
      <c r="B515" s="125"/>
      <c r="C515" s="125"/>
      <c r="D515" s="110"/>
      <c r="E515" s="110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</row>
    <row r="516" spans="2:17">
      <c r="B516" s="125"/>
      <c r="C516" s="125"/>
      <c r="D516" s="110"/>
      <c r="E516" s="110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</row>
    <row r="517" spans="2:17">
      <c r="B517" s="125"/>
      <c r="C517" s="125"/>
      <c r="D517" s="110"/>
      <c r="E517" s="110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</row>
    <row r="518" spans="2:17">
      <c r="B518" s="125"/>
      <c r="C518" s="125"/>
      <c r="D518" s="110"/>
      <c r="E518" s="110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</row>
    <row r="519" spans="2:17">
      <c r="B519" s="125"/>
      <c r="C519" s="125"/>
      <c r="D519" s="110"/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</row>
    <row r="520" spans="2:17">
      <c r="B520" s="125"/>
      <c r="C520" s="125"/>
      <c r="D520" s="110"/>
      <c r="E520" s="110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</row>
    <row r="521" spans="2:17">
      <c r="B521" s="125"/>
      <c r="C521" s="125"/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</row>
    <row r="522" spans="2:17">
      <c r="B522" s="125"/>
      <c r="C522" s="125"/>
      <c r="D522" s="110"/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</row>
    <row r="523" spans="2:17">
      <c r="B523" s="125"/>
      <c r="C523" s="125"/>
      <c r="D523" s="110"/>
      <c r="E523" s="110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</row>
    <row r="524" spans="2:17">
      <c r="B524" s="125"/>
      <c r="C524" s="125"/>
      <c r="D524" s="110"/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</row>
    <row r="525" spans="2:17">
      <c r="B525" s="125"/>
      <c r="C525" s="125"/>
      <c r="D525" s="110"/>
      <c r="E525" s="110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</row>
    <row r="526" spans="2:17">
      <c r="B526" s="125"/>
      <c r="C526" s="125"/>
      <c r="D526" s="110"/>
      <c r="E526" s="110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</row>
    <row r="527" spans="2:17">
      <c r="B527" s="125"/>
      <c r="C527" s="125"/>
      <c r="D527" s="110"/>
      <c r="E527" s="110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</row>
    <row r="528" spans="2:17">
      <c r="B528" s="125"/>
      <c r="C528" s="125"/>
      <c r="D528" s="110"/>
      <c r="E528" s="110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</row>
    <row r="529" spans="2:17">
      <c r="B529" s="125"/>
      <c r="C529" s="125"/>
      <c r="D529" s="110"/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</row>
    <row r="530" spans="2:17">
      <c r="B530" s="125"/>
      <c r="C530" s="125"/>
      <c r="D530" s="110"/>
      <c r="E530" s="110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</row>
    <row r="531" spans="2:17">
      <c r="B531" s="125"/>
      <c r="C531" s="125"/>
      <c r="D531" s="110"/>
      <c r="E531" s="110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</row>
    <row r="532" spans="2:17">
      <c r="B532" s="125"/>
      <c r="C532" s="125"/>
      <c r="D532" s="110"/>
      <c r="E532" s="110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</row>
    <row r="533" spans="2:17">
      <c r="B533" s="125"/>
      <c r="C533" s="125"/>
      <c r="D533" s="110"/>
      <c r="E533" s="110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</row>
    <row r="534" spans="2:17">
      <c r="B534" s="125"/>
      <c r="C534" s="125"/>
      <c r="D534" s="110"/>
      <c r="E534" s="110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</row>
    <row r="535" spans="2:17">
      <c r="B535" s="125"/>
      <c r="C535" s="125"/>
      <c r="D535" s="110"/>
      <c r="E535" s="110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</row>
    <row r="536" spans="2:17">
      <c r="B536" s="125"/>
      <c r="C536" s="125"/>
      <c r="D536" s="110"/>
      <c r="E536" s="110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</row>
    <row r="537" spans="2:17">
      <c r="B537" s="125"/>
      <c r="C537" s="125"/>
      <c r="D537" s="110"/>
      <c r="E537" s="110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</row>
    <row r="538" spans="2:17">
      <c r="B538" s="125"/>
      <c r="C538" s="125"/>
      <c r="D538" s="110"/>
      <c r="E538" s="110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</row>
    <row r="539" spans="2:17">
      <c r="B539" s="125"/>
      <c r="C539" s="125"/>
      <c r="D539" s="110"/>
      <c r="E539" s="110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</row>
    <row r="540" spans="2:17">
      <c r="B540" s="125"/>
      <c r="C540" s="125"/>
      <c r="D540" s="110"/>
      <c r="E540" s="110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</row>
    <row r="541" spans="2:17">
      <c r="B541" s="125"/>
      <c r="C541" s="125"/>
      <c r="D541" s="110"/>
      <c r="E541" s="110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</row>
    <row r="542" spans="2:17">
      <c r="B542" s="125"/>
      <c r="C542" s="125"/>
      <c r="D542" s="110"/>
      <c r="E542" s="110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</row>
    <row r="543" spans="2:17">
      <c r="B543" s="125"/>
      <c r="C543" s="125"/>
      <c r="D543" s="110"/>
      <c r="E543" s="110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</row>
    <row r="544" spans="2:17">
      <c r="B544" s="125"/>
      <c r="C544" s="125"/>
      <c r="D544" s="110"/>
      <c r="E544" s="110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</row>
    <row r="545" spans="2:17">
      <c r="B545" s="125"/>
      <c r="C545" s="125"/>
      <c r="D545" s="110"/>
      <c r="E545" s="110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</row>
    <row r="546" spans="2:17">
      <c r="B546" s="125"/>
      <c r="C546" s="125"/>
      <c r="D546" s="110"/>
      <c r="E546" s="110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</row>
    <row r="547" spans="2:17">
      <c r="B547" s="125"/>
      <c r="C547" s="125"/>
      <c r="D547" s="110"/>
      <c r="E547" s="110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</row>
    <row r="548" spans="2:17">
      <c r="B548" s="125"/>
      <c r="C548" s="125"/>
      <c r="D548" s="110"/>
      <c r="E548" s="110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</row>
    <row r="549" spans="2:17">
      <c r="B549" s="125"/>
      <c r="C549" s="125"/>
      <c r="D549" s="110"/>
      <c r="E549" s="110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</row>
    <row r="550" spans="2:17">
      <c r="B550" s="125"/>
      <c r="C550" s="125"/>
      <c r="D550" s="110"/>
      <c r="E550" s="110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</row>
    <row r="551" spans="2:17">
      <c r="B551" s="125"/>
      <c r="C551" s="125"/>
      <c r="D551" s="110"/>
      <c r="E551" s="110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</row>
    <row r="552" spans="2:17">
      <c r="B552" s="125"/>
      <c r="C552" s="125"/>
      <c r="D552" s="110"/>
      <c r="E552" s="110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</row>
    <row r="553" spans="2:17">
      <c r="B553" s="125"/>
      <c r="C553" s="125"/>
      <c r="D553" s="110"/>
      <c r="E553" s="110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</row>
    <row r="554" spans="2:17">
      <c r="B554" s="125"/>
      <c r="C554" s="125"/>
      <c r="D554" s="110"/>
      <c r="E554" s="110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</row>
    <row r="555" spans="2:17">
      <c r="B555" s="125"/>
      <c r="C555" s="125"/>
      <c r="D555" s="110"/>
      <c r="E555" s="110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</row>
    <row r="556" spans="2:17">
      <c r="B556" s="125"/>
      <c r="C556" s="125"/>
      <c r="D556" s="110"/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</row>
    <row r="557" spans="2:17">
      <c r="B557" s="125"/>
      <c r="C557" s="125"/>
      <c r="D557" s="110"/>
      <c r="E557" s="110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</row>
    <row r="558" spans="2:17">
      <c r="B558" s="125"/>
      <c r="C558" s="125"/>
      <c r="D558" s="110"/>
      <c r="E558" s="110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4" type="noConversion"/>
  <conditionalFormatting sqref="B16:B110">
    <cfRule type="cellIs" dxfId="41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1066"/>
  <sheetViews>
    <sheetView rightToLeft="1" topLeftCell="A11" zoomScale="70" zoomScaleNormal="70" workbookViewId="0">
      <selection activeCell="P11" sqref="P11"/>
    </sheetView>
  </sheetViews>
  <sheetFormatPr defaultColWidth="9.140625" defaultRowHeight="18"/>
  <cols>
    <col min="1" max="1" width="6.28515625" style="1" customWidth="1"/>
    <col min="2" max="2" width="45.5703125" style="2" bestFit="1" customWidth="1"/>
    <col min="3" max="3" width="60.28515625" style="2" bestFit="1" customWidth="1"/>
    <col min="4" max="4" width="10.140625" style="2" bestFit="1" customWidth="1"/>
    <col min="5" max="5" width="11.28515625" style="2" bestFit="1" customWidth="1"/>
    <col min="6" max="6" width="6" style="1" bestFit="1" customWidth="1"/>
    <col min="7" max="7" width="12.42578125" style="1" bestFit="1" customWidth="1"/>
    <col min="8" max="8" width="11.140625" style="1" bestFit="1" customWidth="1"/>
    <col min="9" max="9" width="6.140625" style="1" bestFit="1" customWidth="1"/>
    <col min="10" max="10" width="34.7109375" style="1" bestFit="1" customWidth="1"/>
    <col min="11" max="11" width="12.28515625" style="1" bestFit="1" customWidth="1"/>
    <col min="12" max="12" width="6.85546875" style="1" bestFit="1" customWidth="1"/>
    <col min="13" max="13" width="7.5703125" style="1" bestFit="1" customWidth="1"/>
    <col min="14" max="14" width="10.140625" style="1" bestFit="1" customWidth="1"/>
    <col min="15" max="15" width="7.28515625" style="1" bestFit="1" customWidth="1"/>
    <col min="16" max="16" width="10.5703125" style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141</v>
      </c>
      <c r="C1" s="67" t="s" vm="1">
        <v>222</v>
      </c>
    </row>
    <row r="2" spans="2:18">
      <c r="B2" s="46" t="s">
        <v>140</v>
      </c>
      <c r="C2" s="67" t="s">
        <v>223</v>
      </c>
    </row>
    <row r="3" spans="2:18">
      <c r="B3" s="46" t="s">
        <v>142</v>
      </c>
      <c r="C3" s="67" t="s">
        <v>224</v>
      </c>
    </row>
    <row r="4" spans="2:18">
      <c r="B4" s="46" t="s">
        <v>143</v>
      </c>
      <c r="C4" s="67">
        <v>9455</v>
      </c>
    </row>
    <row r="6" spans="2:18" ht="26.25" customHeight="1">
      <c r="B6" s="136" t="s">
        <v>171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8"/>
    </row>
    <row r="7" spans="2:18" s="3" customFormat="1" ht="78.75">
      <c r="B7" s="47" t="s">
        <v>111</v>
      </c>
      <c r="C7" s="48" t="s">
        <v>183</v>
      </c>
      <c r="D7" s="48" t="s">
        <v>44</v>
      </c>
      <c r="E7" s="48" t="s">
        <v>112</v>
      </c>
      <c r="F7" s="48" t="s">
        <v>14</v>
      </c>
      <c r="G7" s="48" t="s">
        <v>99</v>
      </c>
      <c r="H7" s="48" t="s">
        <v>66</v>
      </c>
      <c r="I7" s="48" t="s">
        <v>17</v>
      </c>
      <c r="J7" s="48" t="s">
        <v>221</v>
      </c>
      <c r="K7" s="48" t="s">
        <v>98</v>
      </c>
      <c r="L7" s="48" t="s">
        <v>35</v>
      </c>
      <c r="M7" s="48" t="s">
        <v>18</v>
      </c>
      <c r="N7" s="48" t="s">
        <v>197</v>
      </c>
      <c r="O7" s="48" t="s">
        <v>196</v>
      </c>
      <c r="P7" s="48" t="s">
        <v>106</v>
      </c>
      <c r="Q7" s="48" t="s">
        <v>144</v>
      </c>
      <c r="R7" s="50" t="s">
        <v>146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204</v>
      </c>
      <c r="O8" s="15"/>
      <c r="P8" s="15" t="s">
        <v>200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108</v>
      </c>
      <c r="R9" s="19" t="s">
        <v>109</v>
      </c>
    </row>
    <row r="10" spans="2:18" s="4" customFormat="1" ht="18" customHeight="1">
      <c r="B10" s="68" t="s">
        <v>40</v>
      </c>
      <c r="C10" s="69"/>
      <c r="D10" s="69"/>
      <c r="E10" s="69"/>
      <c r="F10" s="69"/>
      <c r="G10" s="69"/>
      <c r="H10" s="69"/>
      <c r="I10" s="77">
        <v>5.3092897359460114</v>
      </c>
      <c r="J10" s="69"/>
      <c r="K10" s="69"/>
      <c r="L10" s="69"/>
      <c r="M10" s="90">
        <v>3.6007661949492155E-2</v>
      </c>
      <c r="N10" s="77"/>
      <c r="O10" s="79"/>
      <c r="P10" s="77">
        <f>P11+P103</f>
        <v>1351.9576200000001</v>
      </c>
      <c r="Q10" s="78">
        <v>1</v>
      </c>
      <c r="R10" s="78">
        <f>P10/'סכום נכסי הקרן'!$C$42</f>
        <v>3.8187413963016149E-2</v>
      </c>
    </row>
    <row r="11" spans="2:18" ht="21.75" customHeight="1">
      <c r="B11" s="70" t="s">
        <v>38</v>
      </c>
      <c r="C11" s="71"/>
      <c r="D11" s="71"/>
      <c r="E11" s="71"/>
      <c r="F11" s="71"/>
      <c r="G11" s="71"/>
      <c r="H11" s="71"/>
      <c r="I11" s="80">
        <v>6.1354946180376544</v>
      </c>
      <c r="J11" s="71"/>
      <c r="K11" s="71"/>
      <c r="L11" s="71"/>
      <c r="M11" s="91">
        <v>3.3751388751262441E-2</v>
      </c>
      <c r="N11" s="80"/>
      <c r="O11" s="82"/>
      <c r="P11" s="80">
        <f>P12+P25</f>
        <v>743.25585000000012</v>
      </c>
      <c r="Q11" s="81">
        <v>0.54976268412910734</v>
      </c>
      <c r="R11" s="81">
        <f>P11/'סכום נכסי הקרן'!$C$42</f>
        <v>2.0994015200257118E-2</v>
      </c>
    </row>
    <row r="12" spans="2:18">
      <c r="B12" s="89" t="s">
        <v>36</v>
      </c>
      <c r="C12" s="71"/>
      <c r="D12" s="71"/>
      <c r="E12" s="71"/>
      <c r="F12" s="71"/>
      <c r="G12" s="71"/>
      <c r="H12" s="71"/>
      <c r="I12" s="80">
        <v>7.8823286400443333</v>
      </c>
      <c r="J12" s="71"/>
      <c r="K12" s="71"/>
      <c r="L12" s="71"/>
      <c r="M12" s="91">
        <v>2.0716431319867022E-2</v>
      </c>
      <c r="N12" s="80"/>
      <c r="O12" s="82"/>
      <c r="P12" s="80">
        <f>SUM(P13:P23)</f>
        <v>250.60463999999996</v>
      </c>
      <c r="Q12" s="81">
        <v>0.18536427199544905</v>
      </c>
      <c r="R12" s="81">
        <f>P12/'סכום נכסי הקרן'!$C$42</f>
        <v>7.0785821886433335E-3</v>
      </c>
    </row>
    <row r="13" spans="2:18">
      <c r="B13" s="76" t="s">
        <v>2206</v>
      </c>
      <c r="C13" s="86" t="s">
        <v>2133</v>
      </c>
      <c r="D13" s="73">
        <v>6028</v>
      </c>
      <c r="E13" s="73"/>
      <c r="F13" s="73" t="s">
        <v>677</v>
      </c>
      <c r="G13" s="98">
        <v>43100</v>
      </c>
      <c r="H13" s="73"/>
      <c r="I13" s="83">
        <v>9.89</v>
      </c>
      <c r="J13" s="86" t="s">
        <v>28</v>
      </c>
      <c r="K13" s="86" t="s">
        <v>128</v>
      </c>
      <c r="L13" s="87">
        <v>2.5900000000000003E-2</v>
      </c>
      <c r="M13" s="87">
        <v>2.5900000000000003E-2</v>
      </c>
      <c r="N13" s="83">
        <v>10288.18</v>
      </c>
      <c r="O13" s="85">
        <v>101.67</v>
      </c>
      <c r="P13" s="83">
        <v>10.459989999999999</v>
      </c>
      <c r="Q13" s="84">
        <v>7.7369215168149996E-3</v>
      </c>
      <c r="R13" s="84">
        <f>P13/'סכום נכסי הקרן'!$C$42</f>
        <v>2.9545302476198125E-4</v>
      </c>
    </row>
    <row r="14" spans="2:18">
      <c r="B14" s="76" t="s">
        <v>2206</v>
      </c>
      <c r="C14" s="86" t="s">
        <v>2133</v>
      </c>
      <c r="D14" s="73">
        <v>6869</v>
      </c>
      <c r="E14" s="73"/>
      <c r="F14" s="73" t="s">
        <v>677</v>
      </c>
      <c r="G14" s="98">
        <v>43555</v>
      </c>
      <c r="H14" s="73"/>
      <c r="I14" s="83">
        <v>4.8600000000000003</v>
      </c>
      <c r="J14" s="86" t="s">
        <v>28</v>
      </c>
      <c r="K14" s="86" t="s">
        <v>128</v>
      </c>
      <c r="L14" s="87">
        <v>3.6799999999999999E-2</v>
      </c>
      <c r="M14" s="87">
        <v>3.6799999999999999E-2</v>
      </c>
      <c r="N14" s="83">
        <v>3525.67</v>
      </c>
      <c r="O14" s="85">
        <v>110.23</v>
      </c>
      <c r="P14" s="83">
        <v>3.8863499999999997</v>
      </c>
      <c r="Q14" s="84">
        <v>2.8746093387158086E-3</v>
      </c>
      <c r="R14" s="84">
        <f>P14/'סכום נכסי הקרן'!$C$42</f>
        <v>1.0977389679949271E-4</v>
      </c>
    </row>
    <row r="15" spans="2:18">
      <c r="B15" s="76" t="s">
        <v>2206</v>
      </c>
      <c r="C15" s="86" t="s">
        <v>2133</v>
      </c>
      <c r="D15" s="73">
        <v>6870</v>
      </c>
      <c r="E15" s="73"/>
      <c r="F15" s="73" t="s">
        <v>677</v>
      </c>
      <c r="G15" s="98">
        <v>43555</v>
      </c>
      <c r="H15" s="73"/>
      <c r="I15" s="83">
        <v>6.7399999999999993</v>
      </c>
      <c r="J15" s="86" t="s">
        <v>28</v>
      </c>
      <c r="K15" s="86" t="s">
        <v>128</v>
      </c>
      <c r="L15" s="87">
        <v>1.61E-2</v>
      </c>
      <c r="M15" s="87">
        <v>1.61E-2</v>
      </c>
      <c r="N15" s="83">
        <v>34532.54</v>
      </c>
      <c r="O15" s="85">
        <v>101.61</v>
      </c>
      <c r="P15" s="83">
        <v>35.088509999999999</v>
      </c>
      <c r="Q15" s="84">
        <v>2.595385349431293E-2</v>
      </c>
      <c r="R15" s="84">
        <f>P15/'סכום נכסי הקרן'!$C$42</f>
        <v>9.9111054732280114E-4</v>
      </c>
    </row>
    <row r="16" spans="2:18">
      <c r="B16" s="76" t="s">
        <v>2206</v>
      </c>
      <c r="C16" s="86" t="s">
        <v>2133</v>
      </c>
      <c r="D16" s="73">
        <v>6868</v>
      </c>
      <c r="E16" s="73"/>
      <c r="F16" s="73" t="s">
        <v>677</v>
      </c>
      <c r="G16" s="98">
        <v>43555</v>
      </c>
      <c r="H16" s="73"/>
      <c r="I16" s="83">
        <v>6.6400000000000006</v>
      </c>
      <c r="J16" s="86" t="s">
        <v>28</v>
      </c>
      <c r="K16" s="86" t="s">
        <v>128</v>
      </c>
      <c r="L16" s="87">
        <v>2.0999999999999998E-2</v>
      </c>
      <c r="M16" s="87">
        <v>2.0999999999999998E-2</v>
      </c>
      <c r="N16" s="83">
        <v>6312.46</v>
      </c>
      <c r="O16" s="85">
        <v>109.23</v>
      </c>
      <c r="P16" s="83">
        <v>6.8951000000000002</v>
      </c>
      <c r="Q16" s="84">
        <v>5.1000859035803198E-3</v>
      </c>
      <c r="R16" s="84">
        <f>P16/'סכום נכסי הקרן'!$C$42</f>
        <v>1.9475909164696497E-4</v>
      </c>
    </row>
    <row r="17" spans="2:18">
      <c r="B17" s="76" t="s">
        <v>2206</v>
      </c>
      <c r="C17" s="86" t="s">
        <v>2133</v>
      </c>
      <c r="D17" s="73">
        <v>6867</v>
      </c>
      <c r="E17" s="73"/>
      <c r="F17" s="73" t="s">
        <v>677</v>
      </c>
      <c r="G17" s="98">
        <v>43555</v>
      </c>
      <c r="H17" s="73"/>
      <c r="I17" s="83">
        <v>6.61</v>
      </c>
      <c r="J17" s="86" t="s">
        <v>28</v>
      </c>
      <c r="K17" s="86" t="s">
        <v>128</v>
      </c>
      <c r="L17" s="87">
        <v>1.2699999999999999E-2</v>
      </c>
      <c r="M17" s="87">
        <v>1.2699999999999999E-2</v>
      </c>
      <c r="N17" s="83">
        <v>15960.35</v>
      </c>
      <c r="O17" s="85">
        <v>107.7</v>
      </c>
      <c r="P17" s="83">
        <v>17.189299999999999</v>
      </c>
      <c r="Q17" s="84">
        <v>1.2714377836784554E-2</v>
      </c>
      <c r="R17" s="84">
        <f>P17/'סכום נכסי הקרן'!$C$42</f>
        <v>4.8552920973548962E-4</v>
      </c>
    </row>
    <row r="18" spans="2:18">
      <c r="B18" s="76" t="s">
        <v>2206</v>
      </c>
      <c r="C18" s="86" t="s">
        <v>2133</v>
      </c>
      <c r="D18" s="73">
        <v>6866</v>
      </c>
      <c r="E18" s="73"/>
      <c r="F18" s="73" t="s">
        <v>677</v>
      </c>
      <c r="G18" s="98">
        <v>43555</v>
      </c>
      <c r="H18" s="73"/>
      <c r="I18" s="83">
        <v>7.31</v>
      </c>
      <c r="J18" s="86" t="s">
        <v>28</v>
      </c>
      <c r="K18" s="86" t="s">
        <v>128</v>
      </c>
      <c r="L18" s="87">
        <v>7.0999999999999995E-3</v>
      </c>
      <c r="M18" s="87">
        <v>7.0999999999999995E-3</v>
      </c>
      <c r="N18" s="83">
        <v>22266.04</v>
      </c>
      <c r="O18" s="85">
        <v>103.72</v>
      </c>
      <c r="P18" s="83">
        <v>23.094330000000003</v>
      </c>
      <c r="Q18" s="84">
        <v>1.7082140488989588E-2</v>
      </c>
      <c r="R18" s="84">
        <f>P18/'סכום נכסי הקרן'!$C$42</f>
        <v>6.5232277022744453E-4</v>
      </c>
    </row>
    <row r="19" spans="2:18">
      <c r="B19" s="76" t="s">
        <v>2206</v>
      </c>
      <c r="C19" s="86" t="s">
        <v>2133</v>
      </c>
      <c r="D19" s="73">
        <v>6865</v>
      </c>
      <c r="E19" s="73"/>
      <c r="F19" s="73" t="s">
        <v>677</v>
      </c>
      <c r="G19" s="98">
        <v>43555</v>
      </c>
      <c r="H19" s="73"/>
      <c r="I19" s="83">
        <v>4.8</v>
      </c>
      <c r="J19" s="86" t="s">
        <v>28</v>
      </c>
      <c r="K19" s="86" t="s">
        <v>128</v>
      </c>
      <c r="L19" s="87">
        <v>2.5600000000000001E-2</v>
      </c>
      <c r="M19" s="87">
        <v>2.5600000000000001E-2</v>
      </c>
      <c r="N19" s="83">
        <v>15337.74</v>
      </c>
      <c r="O19" s="85">
        <v>111.51</v>
      </c>
      <c r="P19" s="83">
        <v>17.103110000000001</v>
      </c>
      <c r="Q19" s="84">
        <v>1.2650625838404607E-2</v>
      </c>
      <c r="R19" s="84">
        <f>P19/'סכום נכסי הקרן'!$C$42</f>
        <v>4.8309468578238503E-4</v>
      </c>
    </row>
    <row r="20" spans="2:18">
      <c r="B20" s="76" t="s">
        <v>2206</v>
      </c>
      <c r="C20" s="86" t="s">
        <v>2133</v>
      </c>
      <c r="D20" s="73">
        <v>6027</v>
      </c>
      <c r="E20" s="73"/>
      <c r="F20" s="73" t="s">
        <v>677</v>
      </c>
      <c r="G20" s="98">
        <v>43100</v>
      </c>
      <c r="H20" s="73"/>
      <c r="I20" s="83">
        <v>10.060000000000002</v>
      </c>
      <c r="J20" s="86" t="s">
        <v>28</v>
      </c>
      <c r="K20" s="86" t="s">
        <v>128</v>
      </c>
      <c r="L20" s="87">
        <v>2.0900000000000002E-2</v>
      </c>
      <c r="M20" s="87">
        <v>2.0900000000000002E-2</v>
      </c>
      <c r="N20" s="83">
        <v>39279.370000000003</v>
      </c>
      <c r="O20" s="85">
        <v>101.61</v>
      </c>
      <c r="P20" s="83">
        <v>39.911769999999997</v>
      </c>
      <c r="Q20" s="84">
        <v>2.9521465325222242E-2</v>
      </c>
      <c r="R20" s="84">
        <f>P20/'סכום נכסי הקרן'!$C$42</f>
        <v>1.127348417169089E-3</v>
      </c>
    </row>
    <row r="21" spans="2:18">
      <c r="B21" s="76" t="s">
        <v>2206</v>
      </c>
      <c r="C21" s="86" t="s">
        <v>2133</v>
      </c>
      <c r="D21" s="73">
        <v>6026</v>
      </c>
      <c r="E21" s="73"/>
      <c r="F21" s="73" t="s">
        <v>677</v>
      </c>
      <c r="G21" s="98">
        <v>43100</v>
      </c>
      <c r="H21" s="73"/>
      <c r="I21" s="83">
        <v>7.54</v>
      </c>
      <c r="J21" s="86" t="s">
        <v>28</v>
      </c>
      <c r="K21" s="86" t="s">
        <v>128</v>
      </c>
      <c r="L21" s="87">
        <v>3.0699999999999998E-2</v>
      </c>
      <c r="M21" s="87">
        <v>3.0699999999999998E-2</v>
      </c>
      <c r="N21" s="83">
        <v>52365.26</v>
      </c>
      <c r="O21" s="85">
        <v>105.49</v>
      </c>
      <c r="P21" s="83">
        <v>55.240110000000001</v>
      </c>
      <c r="Q21" s="84">
        <v>4.0859350310108081E-2</v>
      </c>
      <c r="R21" s="84">
        <f>P21/'סכום נכסי הקרן'!$C$42</f>
        <v>1.56031292455199E-3</v>
      </c>
    </row>
    <row r="22" spans="2:18">
      <c r="B22" s="76" t="s">
        <v>2206</v>
      </c>
      <c r="C22" s="86" t="s">
        <v>2133</v>
      </c>
      <c r="D22" s="73">
        <v>6025</v>
      </c>
      <c r="E22" s="73"/>
      <c r="F22" s="73" t="s">
        <v>677</v>
      </c>
      <c r="G22" s="98">
        <v>43100</v>
      </c>
      <c r="H22" s="73"/>
      <c r="I22" s="83">
        <v>9.8800000000000008</v>
      </c>
      <c r="J22" s="86" t="s">
        <v>28</v>
      </c>
      <c r="K22" s="86" t="s">
        <v>128</v>
      </c>
      <c r="L22" s="87">
        <v>1.54E-2</v>
      </c>
      <c r="M22" s="87">
        <v>1.54E-2</v>
      </c>
      <c r="N22" s="83">
        <v>21918.79</v>
      </c>
      <c r="O22" s="85">
        <v>106.84</v>
      </c>
      <c r="P22" s="83">
        <v>23.418029999999998</v>
      </c>
      <c r="Q22" s="84">
        <v>1.7321571071140521E-2</v>
      </c>
      <c r="R22" s="84">
        <f>P22/'סכום נכסי הקרן'!$C$42</f>
        <v>6.6146600498344832E-4</v>
      </c>
    </row>
    <row r="23" spans="2:18">
      <c r="B23" s="76" t="s">
        <v>2206</v>
      </c>
      <c r="C23" s="86" t="s">
        <v>2133</v>
      </c>
      <c r="D23" s="73">
        <v>6024</v>
      </c>
      <c r="E23" s="73"/>
      <c r="F23" s="73" t="s">
        <v>677</v>
      </c>
      <c r="G23" s="98">
        <v>43100</v>
      </c>
      <c r="H23" s="73"/>
      <c r="I23" s="83">
        <v>8.56</v>
      </c>
      <c r="J23" s="86" t="s">
        <v>28</v>
      </c>
      <c r="K23" s="86" t="s">
        <v>128</v>
      </c>
      <c r="L23" s="87">
        <v>1.95E-2</v>
      </c>
      <c r="M23" s="87">
        <v>1.95E-2</v>
      </c>
      <c r="N23" s="83">
        <v>17017.88</v>
      </c>
      <c r="O23" s="85">
        <v>107.64</v>
      </c>
      <c r="P23" s="83">
        <v>18.31804</v>
      </c>
      <c r="Q23" s="84">
        <v>1.3549270871375387E-2</v>
      </c>
      <c r="R23" s="84">
        <f>P23/'סכום נכסי הקרן'!$C$42</f>
        <v>5.1741161566224857E-4</v>
      </c>
    </row>
    <row r="24" spans="2:18"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83"/>
      <c r="O24" s="85"/>
      <c r="P24" s="73"/>
      <c r="Q24" s="84"/>
      <c r="R24" s="73"/>
    </row>
    <row r="25" spans="2:18">
      <c r="B25" s="89" t="s">
        <v>37</v>
      </c>
      <c r="C25" s="71"/>
      <c r="D25" s="71"/>
      <c r="E25" s="71"/>
      <c r="F25" s="71"/>
      <c r="G25" s="71"/>
      <c r="H25" s="71"/>
      <c r="I25" s="80">
        <v>5.246905079762211</v>
      </c>
      <c r="J25" s="71"/>
      <c r="K25" s="71"/>
      <c r="L25" s="71"/>
      <c r="M25" s="91">
        <v>4.0382085577339806E-2</v>
      </c>
      <c r="N25" s="80"/>
      <c r="O25" s="82"/>
      <c r="P25" s="80">
        <v>492.65121000000016</v>
      </c>
      <c r="Q25" s="81">
        <v>0.36439841213365848</v>
      </c>
      <c r="R25" s="81">
        <f>P25/'סכום נכסי הקרן'!$C$42</f>
        <v>1.3915433011613784E-2</v>
      </c>
    </row>
    <row r="26" spans="2:18">
      <c r="B26" s="76" t="s">
        <v>2207</v>
      </c>
      <c r="C26" s="86" t="s">
        <v>2133</v>
      </c>
      <c r="D26" s="73">
        <v>6686</v>
      </c>
      <c r="E26" s="73" t="s">
        <v>2134</v>
      </c>
      <c r="F26" s="73" t="s">
        <v>2135</v>
      </c>
      <c r="G26" s="98">
        <v>43471</v>
      </c>
      <c r="H26" s="73" t="s">
        <v>2132</v>
      </c>
      <c r="I26" s="83">
        <v>0.7599999999999999</v>
      </c>
      <c r="J26" s="86" t="s">
        <v>124</v>
      </c>
      <c r="K26" s="86" t="s">
        <v>128</v>
      </c>
      <c r="L26" s="87">
        <v>2.2970000000000001E-2</v>
      </c>
      <c r="M26" s="87">
        <v>2.5799999999999997E-2</v>
      </c>
      <c r="N26" s="83">
        <v>35372</v>
      </c>
      <c r="O26" s="85">
        <v>100.33</v>
      </c>
      <c r="P26" s="83">
        <v>35.488730000000004</v>
      </c>
      <c r="Q26" s="84">
        <v>2.6249883483773696E-2</v>
      </c>
      <c r="R26" s="84">
        <f>P26/'סכום נכסי הקרן'!$C$42</f>
        <v>1.0024151670758067E-3</v>
      </c>
    </row>
    <row r="27" spans="2:18">
      <c r="B27" s="76" t="s">
        <v>2208</v>
      </c>
      <c r="C27" s="86" t="s">
        <v>2136</v>
      </c>
      <c r="D27" s="73" t="s">
        <v>2137</v>
      </c>
      <c r="E27" s="73" t="s">
        <v>2138</v>
      </c>
      <c r="F27" s="73" t="s">
        <v>501</v>
      </c>
      <c r="G27" s="98">
        <v>43431</v>
      </c>
      <c r="H27" s="73" t="s">
        <v>308</v>
      </c>
      <c r="I27" s="83">
        <v>9.3999999999999986</v>
      </c>
      <c r="J27" s="86" t="s">
        <v>2139</v>
      </c>
      <c r="K27" s="86" t="s">
        <v>128</v>
      </c>
      <c r="L27" s="87">
        <v>3.9599999999999996E-2</v>
      </c>
      <c r="M27" s="87">
        <v>4.3299999999999991E-2</v>
      </c>
      <c r="N27" s="83">
        <v>1627.03</v>
      </c>
      <c r="O27" s="85">
        <v>97.21</v>
      </c>
      <c r="P27" s="83">
        <v>1.5816400000000002</v>
      </c>
      <c r="Q27" s="84">
        <v>1.1698887425184228E-3</v>
      </c>
      <c r="R27" s="84">
        <f>P27/'סכום נכסי הקרן'!$C$42</f>
        <v>4.4675025701223432E-5</v>
      </c>
    </row>
    <row r="28" spans="2:18">
      <c r="B28" s="76" t="s">
        <v>2208</v>
      </c>
      <c r="C28" s="86" t="s">
        <v>2136</v>
      </c>
      <c r="D28" s="73" t="s">
        <v>2140</v>
      </c>
      <c r="E28" s="73" t="s">
        <v>2138</v>
      </c>
      <c r="F28" s="73" t="s">
        <v>501</v>
      </c>
      <c r="G28" s="98">
        <v>43276</v>
      </c>
      <c r="H28" s="73" t="s">
        <v>308</v>
      </c>
      <c r="I28" s="83">
        <v>9.4599999999999991</v>
      </c>
      <c r="J28" s="86" t="s">
        <v>2139</v>
      </c>
      <c r="K28" s="86" t="s">
        <v>128</v>
      </c>
      <c r="L28" s="87">
        <v>3.56E-2</v>
      </c>
      <c r="M28" s="87">
        <v>4.4499999999999991E-2</v>
      </c>
      <c r="N28" s="83">
        <v>1626.01</v>
      </c>
      <c r="O28" s="85">
        <v>92.6</v>
      </c>
      <c r="P28" s="83">
        <v>1.50569</v>
      </c>
      <c r="Q28" s="84">
        <v>1.1137109460576135E-3</v>
      </c>
      <c r="R28" s="84">
        <f>P28/'סכום נכסי הקרן'!$C$42</f>
        <v>4.2529740932244445E-5</v>
      </c>
    </row>
    <row r="29" spans="2:18">
      <c r="B29" s="76" t="s">
        <v>2208</v>
      </c>
      <c r="C29" s="86" t="s">
        <v>2136</v>
      </c>
      <c r="D29" s="73" t="s">
        <v>2141</v>
      </c>
      <c r="E29" s="73" t="s">
        <v>2138</v>
      </c>
      <c r="F29" s="73" t="s">
        <v>501</v>
      </c>
      <c r="G29" s="98">
        <v>43222</v>
      </c>
      <c r="H29" s="73" t="s">
        <v>308</v>
      </c>
      <c r="I29" s="83">
        <v>9.4699999999999989</v>
      </c>
      <c r="J29" s="86" t="s">
        <v>2139</v>
      </c>
      <c r="K29" s="86" t="s">
        <v>128</v>
      </c>
      <c r="L29" s="87">
        <v>3.5200000000000002E-2</v>
      </c>
      <c r="M29" s="87">
        <v>4.4600000000000001E-2</v>
      </c>
      <c r="N29" s="83">
        <v>7772.55</v>
      </c>
      <c r="O29" s="85">
        <v>93.01</v>
      </c>
      <c r="P29" s="83">
        <v>7.2292500000000004</v>
      </c>
      <c r="Q29" s="84">
        <v>5.3472460179631951E-3</v>
      </c>
      <c r="R29" s="84">
        <f>P29/'סכום נכסי הקרן'!$C$42</f>
        <v>2.0419749725005025E-4</v>
      </c>
    </row>
    <row r="30" spans="2:18">
      <c r="B30" s="76" t="s">
        <v>2208</v>
      </c>
      <c r="C30" s="86" t="s">
        <v>2136</v>
      </c>
      <c r="D30" s="73" t="s">
        <v>2142</v>
      </c>
      <c r="E30" s="73" t="s">
        <v>2138</v>
      </c>
      <c r="F30" s="73" t="s">
        <v>501</v>
      </c>
      <c r="G30" s="98">
        <v>43500</v>
      </c>
      <c r="H30" s="73" t="s">
        <v>308</v>
      </c>
      <c r="I30" s="83">
        <v>9.5299999999999994</v>
      </c>
      <c r="J30" s="86" t="s">
        <v>2139</v>
      </c>
      <c r="K30" s="86" t="s">
        <v>128</v>
      </c>
      <c r="L30" s="87">
        <v>3.7499999999999999E-2</v>
      </c>
      <c r="M30" s="87">
        <v>4.0199999999999993E-2</v>
      </c>
      <c r="N30" s="83">
        <v>3058.97</v>
      </c>
      <c r="O30" s="85">
        <v>98.1</v>
      </c>
      <c r="P30" s="83">
        <v>3.0008499999999998</v>
      </c>
      <c r="Q30" s="84">
        <v>2.2196331864307987E-3</v>
      </c>
      <c r="R30" s="84">
        <f>P30/'סכום נכסי הקרן'!$C$42</f>
        <v>8.4762051336281525E-5</v>
      </c>
    </row>
    <row r="31" spans="2:18">
      <c r="B31" s="76" t="s">
        <v>2208</v>
      </c>
      <c r="C31" s="86" t="s">
        <v>2136</v>
      </c>
      <c r="D31" s="73" t="s">
        <v>2143</v>
      </c>
      <c r="E31" s="73" t="s">
        <v>2138</v>
      </c>
      <c r="F31" s="73" t="s">
        <v>501</v>
      </c>
      <c r="G31" s="98">
        <v>43585</v>
      </c>
      <c r="H31" s="73" t="s">
        <v>308</v>
      </c>
      <c r="I31" s="83">
        <v>9.629999999999999</v>
      </c>
      <c r="J31" s="86" t="s">
        <v>2139</v>
      </c>
      <c r="K31" s="86" t="s">
        <v>128</v>
      </c>
      <c r="L31" s="87">
        <v>3.3500000000000002E-2</v>
      </c>
      <c r="M31" s="87">
        <v>4.0299999999999996E-2</v>
      </c>
      <c r="N31" s="83">
        <v>3093.95</v>
      </c>
      <c r="O31" s="85">
        <v>94.27</v>
      </c>
      <c r="P31" s="83">
        <v>2.9166699999999999</v>
      </c>
      <c r="Q31" s="84">
        <v>2.1573679210447434E-3</v>
      </c>
      <c r="R31" s="84">
        <f>P31/'סכום נכסי הקרן'!$C$42</f>
        <v>8.2384301871467171E-5</v>
      </c>
    </row>
    <row r="32" spans="2:18">
      <c r="B32" s="76" t="s">
        <v>2208</v>
      </c>
      <c r="C32" s="86" t="s">
        <v>2136</v>
      </c>
      <c r="D32" s="73" t="s">
        <v>2144</v>
      </c>
      <c r="E32" s="73" t="s">
        <v>2138</v>
      </c>
      <c r="F32" s="73" t="s">
        <v>501</v>
      </c>
      <c r="G32" s="98">
        <v>43677</v>
      </c>
      <c r="H32" s="73" t="s">
        <v>308</v>
      </c>
      <c r="I32" s="83">
        <v>9.5400000000000009</v>
      </c>
      <c r="J32" s="86" t="s">
        <v>2139</v>
      </c>
      <c r="K32" s="86" t="s">
        <v>128</v>
      </c>
      <c r="L32" s="87">
        <v>3.2000000000000001E-2</v>
      </c>
      <c r="M32" s="87">
        <v>4.5000000000000012E-2</v>
      </c>
      <c r="N32" s="83">
        <v>2875.33</v>
      </c>
      <c r="O32" s="85">
        <v>88.82</v>
      </c>
      <c r="P32" s="83">
        <v>2.5538699999999999</v>
      </c>
      <c r="Q32" s="84">
        <v>1.8890163139877116E-3</v>
      </c>
      <c r="R32" s="84">
        <f>P32/'סכום נכסי הקרן'!$C$42</f>
        <v>7.2136647965139649E-5</v>
      </c>
    </row>
    <row r="33" spans="2:18">
      <c r="B33" s="76" t="s">
        <v>2208</v>
      </c>
      <c r="C33" s="86" t="s">
        <v>2136</v>
      </c>
      <c r="D33" s="73" t="s">
        <v>2145</v>
      </c>
      <c r="E33" s="73" t="s">
        <v>2138</v>
      </c>
      <c r="F33" s="73" t="s">
        <v>501</v>
      </c>
      <c r="G33" s="98">
        <v>43708</v>
      </c>
      <c r="H33" s="73" t="s">
        <v>308</v>
      </c>
      <c r="I33" s="83">
        <v>9.7200000000000006</v>
      </c>
      <c r="J33" s="86" t="s">
        <v>2139</v>
      </c>
      <c r="K33" s="86" t="s">
        <v>128</v>
      </c>
      <c r="L33" s="87">
        <v>2.6800000000000001E-2</v>
      </c>
      <c r="M33" s="87">
        <v>4.3400000000000008E-2</v>
      </c>
      <c r="N33" s="83">
        <v>204.98</v>
      </c>
      <c r="O33" s="85">
        <v>85.44</v>
      </c>
      <c r="P33" s="83">
        <v>0.17513999999999999</v>
      </c>
      <c r="Q33" s="84">
        <v>1.2954548087091661E-4</v>
      </c>
      <c r="R33" s="84">
        <f>P33/'סכום נכסי הקרן'!$C$42</f>
        <v>4.9470069050556833E-6</v>
      </c>
    </row>
    <row r="34" spans="2:18">
      <c r="B34" s="76" t="s">
        <v>2208</v>
      </c>
      <c r="C34" s="86" t="s">
        <v>2136</v>
      </c>
      <c r="D34" s="73" t="s">
        <v>2146</v>
      </c>
      <c r="E34" s="73" t="s">
        <v>2138</v>
      </c>
      <c r="F34" s="73" t="s">
        <v>501</v>
      </c>
      <c r="G34" s="98">
        <v>43769</v>
      </c>
      <c r="H34" s="73" t="s">
        <v>308</v>
      </c>
      <c r="I34" s="83">
        <v>9.5800000000000018</v>
      </c>
      <c r="J34" s="86" t="s">
        <v>2139</v>
      </c>
      <c r="K34" s="86" t="s">
        <v>128</v>
      </c>
      <c r="L34" s="87">
        <v>2.7300000000000001E-2</v>
      </c>
      <c r="M34" s="87">
        <v>4.7700000000000006E-2</v>
      </c>
      <c r="N34" s="83">
        <v>3027.99</v>
      </c>
      <c r="O34" s="85">
        <v>82.56</v>
      </c>
      <c r="P34" s="83">
        <v>2.4999099999999999</v>
      </c>
      <c r="Q34" s="84">
        <v>1.849103820280993E-3</v>
      </c>
      <c r="R34" s="84">
        <f>P34/'סכום נכסי הקרן'!$C$42</f>
        <v>7.0612493045664918E-5</v>
      </c>
    </row>
    <row r="35" spans="2:18">
      <c r="B35" s="76" t="s">
        <v>2208</v>
      </c>
      <c r="C35" s="86" t="s">
        <v>2136</v>
      </c>
      <c r="D35" s="73" t="s">
        <v>2147</v>
      </c>
      <c r="E35" s="73" t="s">
        <v>2138</v>
      </c>
      <c r="F35" s="73" t="s">
        <v>501</v>
      </c>
      <c r="G35" s="98">
        <v>43831</v>
      </c>
      <c r="H35" s="73" t="s">
        <v>308</v>
      </c>
      <c r="I35" s="83">
        <v>9.51</v>
      </c>
      <c r="J35" s="86" t="s">
        <v>2139</v>
      </c>
      <c r="K35" s="86" t="s">
        <v>128</v>
      </c>
      <c r="L35" s="87">
        <v>2.6800000000000001E-2</v>
      </c>
      <c r="M35" s="87">
        <v>5.1000000000000004E-2</v>
      </c>
      <c r="N35" s="83">
        <v>3143.91</v>
      </c>
      <c r="O35" s="85">
        <v>79.67</v>
      </c>
      <c r="P35" s="83">
        <v>2.50475</v>
      </c>
      <c r="Q35" s="84">
        <v>1.8526838141568367E-3</v>
      </c>
      <c r="R35" s="84">
        <f>P35/'סכום נכסי הקרן'!$C$42</f>
        <v>7.0749203753786815E-5</v>
      </c>
    </row>
    <row r="36" spans="2:18">
      <c r="B36" s="76" t="s">
        <v>2208</v>
      </c>
      <c r="C36" s="86" t="s">
        <v>2136</v>
      </c>
      <c r="D36" s="73" t="s">
        <v>2148</v>
      </c>
      <c r="E36" s="73" t="s">
        <v>2138</v>
      </c>
      <c r="F36" s="73" t="s">
        <v>501</v>
      </c>
      <c r="G36" s="98">
        <v>43905</v>
      </c>
      <c r="H36" s="73" t="s">
        <v>308</v>
      </c>
      <c r="I36" s="83">
        <v>0</v>
      </c>
      <c r="J36" s="86" t="s">
        <v>2139</v>
      </c>
      <c r="K36" s="86" t="s">
        <v>128</v>
      </c>
      <c r="L36" s="87">
        <v>3.2500000000000001E-2</v>
      </c>
      <c r="M36" s="87">
        <v>3.5999999999999999E-3</v>
      </c>
      <c r="N36" s="83">
        <v>1873.68</v>
      </c>
      <c r="O36" s="85">
        <v>100.15</v>
      </c>
      <c r="P36" s="83">
        <v>1.87649</v>
      </c>
      <c r="Q36" s="84">
        <v>1.3879798983639734E-3</v>
      </c>
      <c r="R36" s="84">
        <f>P36/'סכום נכסי הקרן'!$C$42</f>
        <v>5.3003362951170143E-5</v>
      </c>
    </row>
    <row r="37" spans="2:18">
      <c r="B37" s="76" t="s">
        <v>2209</v>
      </c>
      <c r="C37" s="86" t="s">
        <v>2136</v>
      </c>
      <c r="D37" s="73">
        <v>7127</v>
      </c>
      <c r="E37" s="73" t="s">
        <v>2149</v>
      </c>
      <c r="F37" s="73" t="s">
        <v>1758</v>
      </c>
      <c r="G37" s="98">
        <v>43708</v>
      </c>
      <c r="H37" s="73" t="s">
        <v>2132</v>
      </c>
      <c r="I37" s="83">
        <v>6.51</v>
      </c>
      <c r="J37" s="86" t="s">
        <v>2204</v>
      </c>
      <c r="K37" s="86" t="s">
        <v>128</v>
      </c>
      <c r="L37" s="87">
        <v>3.1E-2</v>
      </c>
      <c r="M37" s="87">
        <v>4.1199999999999994E-2</v>
      </c>
      <c r="N37" s="83">
        <v>17922.89</v>
      </c>
      <c r="O37" s="85">
        <v>94.08</v>
      </c>
      <c r="P37" s="83">
        <v>16.861840000000001</v>
      </c>
      <c r="Q37" s="84">
        <v>1.2472166102366431E-2</v>
      </c>
      <c r="R37" s="84">
        <f>P37/'סכום נכסי הקרן'!$C$42</f>
        <v>4.762797699665646E-4</v>
      </c>
    </row>
    <row r="38" spans="2:18">
      <c r="B38" s="76" t="s">
        <v>2209</v>
      </c>
      <c r="C38" s="86" t="s">
        <v>2136</v>
      </c>
      <c r="D38" s="73">
        <v>7128</v>
      </c>
      <c r="E38" s="73" t="s">
        <v>2149</v>
      </c>
      <c r="F38" s="73" t="s">
        <v>1758</v>
      </c>
      <c r="G38" s="98">
        <v>43708</v>
      </c>
      <c r="H38" s="73" t="s">
        <v>2132</v>
      </c>
      <c r="I38" s="83">
        <v>6.53</v>
      </c>
      <c r="J38" s="86" t="s">
        <v>2204</v>
      </c>
      <c r="K38" s="86" t="s">
        <v>128</v>
      </c>
      <c r="L38" s="87">
        <v>2.4900000000000002E-2</v>
      </c>
      <c r="M38" s="87">
        <v>4.0999999999999995E-2</v>
      </c>
      <c r="N38" s="83">
        <v>7603.98</v>
      </c>
      <c r="O38" s="85">
        <v>91.92</v>
      </c>
      <c r="P38" s="83">
        <v>6.9895899999999997</v>
      </c>
      <c r="Q38" s="84">
        <v>5.1699771476564462E-3</v>
      </c>
      <c r="R38" s="84">
        <f>P38/'סכום נכסי הקרן'!$C$42</f>
        <v>1.9742805751689021E-4</v>
      </c>
    </row>
    <row r="39" spans="2:18">
      <c r="B39" s="76" t="s">
        <v>2209</v>
      </c>
      <c r="C39" s="86" t="s">
        <v>2136</v>
      </c>
      <c r="D39" s="73">
        <v>7130</v>
      </c>
      <c r="E39" s="73" t="s">
        <v>2149</v>
      </c>
      <c r="F39" s="73" t="s">
        <v>1758</v>
      </c>
      <c r="G39" s="98">
        <v>43708</v>
      </c>
      <c r="H39" s="73" t="s">
        <v>2132</v>
      </c>
      <c r="I39" s="83">
        <v>6.879999999999999</v>
      </c>
      <c r="J39" s="86" t="s">
        <v>2204</v>
      </c>
      <c r="K39" s="86" t="s">
        <v>128</v>
      </c>
      <c r="L39" s="87">
        <v>3.6000000000000004E-2</v>
      </c>
      <c r="M39" s="87">
        <v>4.1299999999999996E-2</v>
      </c>
      <c r="N39" s="83">
        <v>4777.25</v>
      </c>
      <c r="O39" s="85">
        <v>96.93</v>
      </c>
      <c r="P39" s="83">
        <v>4.6305899999999998</v>
      </c>
      <c r="Q39" s="84">
        <v>3.4250999672608071E-3</v>
      </c>
      <c r="R39" s="84">
        <f>P39/'סכום נכסי הקרן'!$C$42</f>
        <v>1.3079571031450151E-4</v>
      </c>
    </row>
    <row r="40" spans="2:18">
      <c r="B40" s="76" t="s">
        <v>2210</v>
      </c>
      <c r="C40" s="86" t="s">
        <v>2133</v>
      </c>
      <c r="D40" s="73">
        <v>7567</v>
      </c>
      <c r="E40" s="73" t="s">
        <v>2131</v>
      </c>
      <c r="F40" s="73" t="s">
        <v>1758</v>
      </c>
      <c r="G40" s="98">
        <v>43919</v>
      </c>
      <c r="H40" s="73" t="s">
        <v>2132</v>
      </c>
      <c r="I40" s="83">
        <v>10.09</v>
      </c>
      <c r="J40" s="86" t="s">
        <v>2204</v>
      </c>
      <c r="K40" s="86" t="s">
        <v>128</v>
      </c>
      <c r="L40" s="87">
        <v>2.69E-2</v>
      </c>
      <c r="M40" s="87">
        <v>2.75E-2</v>
      </c>
      <c r="N40" s="83">
        <v>8234.0300000000007</v>
      </c>
      <c r="O40" s="85">
        <v>99.7</v>
      </c>
      <c r="P40" s="83">
        <v>8.2093299999999996</v>
      </c>
      <c r="Q40" s="84">
        <v>6.0721799844583868E-3</v>
      </c>
      <c r="R40" s="84">
        <f>P40/'סכום נכסי הקרן'!$C$42</f>
        <v>2.318808507244534E-4</v>
      </c>
    </row>
    <row r="41" spans="2:18">
      <c r="B41" s="76" t="s">
        <v>2210</v>
      </c>
      <c r="C41" s="86" t="s">
        <v>2133</v>
      </c>
      <c r="D41" s="73">
        <v>7566</v>
      </c>
      <c r="E41" s="73" t="s">
        <v>2131</v>
      </c>
      <c r="F41" s="73" t="s">
        <v>1758</v>
      </c>
      <c r="G41" s="98">
        <v>43919</v>
      </c>
      <c r="H41" s="73" t="s">
        <v>2132</v>
      </c>
      <c r="I41" s="83">
        <v>9.7200000000000006</v>
      </c>
      <c r="J41" s="86" t="s">
        <v>2204</v>
      </c>
      <c r="K41" s="86" t="s">
        <v>128</v>
      </c>
      <c r="L41" s="87">
        <v>2.69E-2</v>
      </c>
      <c r="M41" s="87">
        <v>2.75E-2</v>
      </c>
      <c r="N41" s="83">
        <v>8234.0300000000007</v>
      </c>
      <c r="O41" s="85">
        <v>99.7</v>
      </c>
      <c r="P41" s="83">
        <v>8.2093299999999996</v>
      </c>
      <c r="Q41" s="84">
        <v>6.0721799844583868E-3</v>
      </c>
      <c r="R41" s="84">
        <f>P41/'סכום נכסי הקרן'!$C$42</f>
        <v>2.318808507244534E-4</v>
      </c>
    </row>
    <row r="42" spans="2:18">
      <c r="B42" s="76" t="s">
        <v>2211</v>
      </c>
      <c r="C42" s="86" t="s">
        <v>2133</v>
      </c>
      <c r="D42" s="73">
        <v>7497</v>
      </c>
      <c r="E42" s="73" t="s">
        <v>2150</v>
      </c>
      <c r="F42" s="73" t="s">
        <v>300</v>
      </c>
      <c r="G42" s="98">
        <v>43921</v>
      </c>
      <c r="H42" s="73" t="s">
        <v>2132</v>
      </c>
      <c r="I42" s="83">
        <v>8.18</v>
      </c>
      <c r="J42" s="86" t="s">
        <v>2204</v>
      </c>
      <c r="K42" s="86" t="s">
        <v>128</v>
      </c>
      <c r="L42" s="87">
        <v>2.8500000000000001E-2</v>
      </c>
      <c r="M42" s="87">
        <v>2.63E-2</v>
      </c>
      <c r="N42" s="83">
        <v>11296</v>
      </c>
      <c r="O42" s="85">
        <v>102.04</v>
      </c>
      <c r="P42" s="83">
        <v>11.526440000000001</v>
      </c>
      <c r="Q42" s="84">
        <v>8.5257406219582509E-3</v>
      </c>
      <c r="R42" s="84">
        <f>P42/'סכום נכסי הקרן'!$C$42</f>
        <v>3.255759864720226E-4</v>
      </c>
    </row>
    <row r="43" spans="2:18">
      <c r="B43" s="76" t="s">
        <v>2212</v>
      </c>
      <c r="C43" s="86" t="s">
        <v>2133</v>
      </c>
      <c r="D43" s="73">
        <v>7490</v>
      </c>
      <c r="E43" s="73" t="s">
        <v>2151</v>
      </c>
      <c r="F43" s="73" t="s">
        <v>300</v>
      </c>
      <c r="G43" s="98">
        <v>43921</v>
      </c>
      <c r="H43" s="73" t="s">
        <v>2132</v>
      </c>
      <c r="I43" s="83">
        <v>4.8100000000000005</v>
      </c>
      <c r="J43" s="86" t="s">
        <v>124</v>
      </c>
      <c r="K43" s="86" t="s">
        <v>128</v>
      </c>
      <c r="L43" s="87">
        <v>2.3889999999999998E-2</v>
      </c>
      <c r="M43" s="87">
        <v>3.2199999999999999E-2</v>
      </c>
      <c r="N43" s="83">
        <v>13589.05</v>
      </c>
      <c r="O43" s="85">
        <v>96.35</v>
      </c>
      <c r="P43" s="83">
        <v>13.09305</v>
      </c>
      <c r="Q43" s="84">
        <v>9.6845121520894983E-3</v>
      </c>
      <c r="R43" s="84">
        <f>P43/'סכום נכסי הקרן'!$C$42</f>
        <v>3.6982647458170214E-4</v>
      </c>
    </row>
    <row r="44" spans="2:18">
      <c r="B44" s="76" t="s">
        <v>2212</v>
      </c>
      <c r="C44" s="86" t="s">
        <v>2133</v>
      </c>
      <c r="D44" s="73">
        <v>7491</v>
      </c>
      <c r="E44" s="73" t="s">
        <v>2151</v>
      </c>
      <c r="F44" s="73" t="s">
        <v>300</v>
      </c>
      <c r="G44" s="98">
        <v>43921</v>
      </c>
      <c r="H44" s="73" t="s">
        <v>2132</v>
      </c>
      <c r="I44" s="83">
        <v>4.9799999999999995</v>
      </c>
      <c r="J44" s="86" t="s">
        <v>124</v>
      </c>
      <c r="K44" s="86" t="s">
        <v>128</v>
      </c>
      <c r="L44" s="87">
        <v>1.2969999999999999E-2</v>
      </c>
      <c r="M44" s="87">
        <v>2.0099999999999993E-2</v>
      </c>
      <c r="N44" s="83">
        <v>27178.11</v>
      </c>
      <c r="O44" s="85">
        <v>96.63</v>
      </c>
      <c r="P44" s="83">
        <v>26.2622</v>
      </c>
      <c r="Q44" s="84">
        <v>1.942531305086323E-2</v>
      </c>
      <c r="R44" s="84">
        <f>P44/'סכום נכסי הקרן'!$C$42</f>
        <v>7.418024708344945E-4</v>
      </c>
    </row>
    <row r="45" spans="2:18">
      <c r="B45" s="76" t="s">
        <v>2239</v>
      </c>
      <c r="C45" s="86" t="s">
        <v>2136</v>
      </c>
      <c r="D45" s="73" t="s">
        <v>2152</v>
      </c>
      <c r="E45" s="73" t="s">
        <v>2153</v>
      </c>
      <c r="F45" s="73" t="s">
        <v>608</v>
      </c>
      <c r="G45" s="98">
        <v>43011</v>
      </c>
      <c r="H45" s="73" t="s">
        <v>126</v>
      </c>
      <c r="I45" s="83">
        <v>8.0299999999999994</v>
      </c>
      <c r="J45" s="86" t="s">
        <v>2139</v>
      </c>
      <c r="K45" s="86" t="s">
        <v>128</v>
      </c>
      <c r="L45" s="87">
        <v>3.9E-2</v>
      </c>
      <c r="M45" s="87">
        <v>4.7900000000000012E-2</v>
      </c>
      <c r="N45" s="83">
        <v>460.82</v>
      </c>
      <c r="O45" s="85">
        <v>94.84</v>
      </c>
      <c r="P45" s="83">
        <v>0.43702999999999997</v>
      </c>
      <c r="Q45" s="84">
        <v>3.2325717428923536E-4</v>
      </c>
      <c r="R45" s="84">
        <f>P45/'סכום נכסי הקרן'!$C$42</f>
        <v>1.2344355531097895E-5</v>
      </c>
    </row>
    <row r="46" spans="2:18">
      <c r="B46" s="76" t="s">
        <v>2239</v>
      </c>
      <c r="C46" s="86" t="s">
        <v>2136</v>
      </c>
      <c r="D46" s="73" t="s">
        <v>2154</v>
      </c>
      <c r="E46" s="73" t="s">
        <v>2153</v>
      </c>
      <c r="F46" s="73" t="s">
        <v>608</v>
      </c>
      <c r="G46" s="98">
        <v>43104</v>
      </c>
      <c r="H46" s="73" t="s">
        <v>126</v>
      </c>
      <c r="I46" s="83">
        <v>8.0200000000000014</v>
      </c>
      <c r="J46" s="86" t="s">
        <v>2139</v>
      </c>
      <c r="K46" s="86" t="s">
        <v>128</v>
      </c>
      <c r="L46" s="87">
        <v>3.8199999999999998E-2</v>
      </c>
      <c r="M46" s="87">
        <v>5.2300000000000006E-2</v>
      </c>
      <c r="N46" s="83">
        <v>819.99</v>
      </c>
      <c r="O46" s="85">
        <v>89.21</v>
      </c>
      <c r="P46" s="83">
        <v>0.73151999999999995</v>
      </c>
      <c r="Q46" s="84">
        <v>5.4108204959856638E-4</v>
      </c>
      <c r="R46" s="84">
        <f>P46/'סכום נכסי הקרן'!$C$42</f>
        <v>2.0662524215977694E-5</v>
      </c>
    </row>
    <row r="47" spans="2:18">
      <c r="B47" s="76" t="s">
        <v>2239</v>
      </c>
      <c r="C47" s="86" t="s">
        <v>2136</v>
      </c>
      <c r="D47" s="73" t="s">
        <v>2155</v>
      </c>
      <c r="E47" s="73" t="s">
        <v>2153</v>
      </c>
      <c r="F47" s="73" t="s">
        <v>608</v>
      </c>
      <c r="G47" s="98">
        <v>43194</v>
      </c>
      <c r="H47" s="73" t="s">
        <v>126</v>
      </c>
      <c r="I47" s="83">
        <v>8.09</v>
      </c>
      <c r="J47" s="86" t="s">
        <v>2139</v>
      </c>
      <c r="K47" s="86" t="s">
        <v>128</v>
      </c>
      <c r="L47" s="87">
        <v>3.7900000000000003E-2</v>
      </c>
      <c r="M47" s="87">
        <v>4.7200000000000006E-2</v>
      </c>
      <c r="N47" s="83">
        <v>529.32000000000005</v>
      </c>
      <c r="O47" s="85">
        <v>92.75</v>
      </c>
      <c r="P47" s="83">
        <v>0.49093999999999999</v>
      </c>
      <c r="Q47" s="84">
        <v>3.6313268458814551E-4</v>
      </c>
      <c r="R47" s="84">
        <f>P47/'סכום נכסי הקרן'!$C$42</f>
        <v>1.3867098149868888E-5</v>
      </c>
    </row>
    <row r="48" spans="2:18">
      <c r="B48" s="76" t="s">
        <v>2239</v>
      </c>
      <c r="C48" s="86" t="s">
        <v>2136</v>
      </c>
      <c r="D48" s="73" t="s">
        <v>2156</v>
      </c>
      <c r="E48" s="73" t="s">
        <v>2153</v>
      </c>
      <c r="F48" s="73" t="s">
        <v>608</v>
      </c>
      <c r="G48" s="98">
        <v>43285</v>
      </c>
      <c r="H48" s="73" t="s">
        <v>126</v>
      </c>
      <c r="I48" s="83">
        <v>8.0599999999999987</v>
      </c>
      <c r="J48" s="86" t="s">
        <v>2139</v>
      </c>
      <c r="K48" s="86" t="s">
        <v>128</v>
      </c>
      <c r="L48" s="87">
        <v>4.0099999999999997E-2</v>
      </c>
      <c r="M48" s="87">
        <v>4.7100000000000003E-2</v>
      </c>
      <c r="N48" s="83">
        <v>703.46</v>
      </c>
      <c r="O48" s="85">
        <v>93.41</v>
      </c>
      <c r="P48" s="83">
        <v>0.65710000000000002</v>
      </c>
      <c r="Q48" s="84">
        <v>4.8603594541669128E-4</v>
      </c>
      <c r="R48" s="84">
        <f>P48/'סכום נכסי הקרן'!$C$42</f>
        <v>1.8560455848533114E-5</v>
      </c>
    </row>
    <row r="49" spans="2:18">
      <c r="B49" s="76" t="s">
        <v>2239</v>
      </c>
      <c r="C49" s="86" t="s">
        <v>2136</v>
      </c>
      <c r="D49" s="73" t="s">
        <v>2157</v>
      </c>
      <c r="E49" s="73" t="s">
        <v>2153</v>
      </c>
      <c r="F49" s="73" t="s">
        <v>608</v>
      </c>
      <c r="G49" s="98">
        <v>43377</v>
      </c>
      <c r="H49" s="73" t="s">
        <v>126</v>
      </c>
      <c r="I49" s="83">
        <v>8.0399999999999991</v>
      </c>
      <c r="J49" s="86" t="s">
        <v>2139</v>
      </c>
      <c r="K49" s="86" t="s">
        <v>128</v>
      </c>
      <c r="L49" s="87">
        <v>3.9699999999999999E-2</v>
      </c>
      <c r="M49" s="87">
        <v>4.8900000000000006E-2</v>
      </c>
      <c r="N49" s="83">
        <v>1407.42</v>
      </c>
      <c r="O49" s="85">
        <v>91.77</v>
      </c>
      <c r="P49" s="83">
        <v>1.29159</v>
      </c>
      <c r="Q49" s="84">
        <v>9.5534799382246882E-4</v>
      </c>
      <c r="R49" s="84">
        <f>P49/'סכום נכסי הקרן'!$C$42</f>
        <v>3.6482269318835619E-5</v>
      </c>
    </row>
    <row r="50" spans="2:18">
      <c r="B50" s="76" t="s">
        <v>2239</v>
      </c>
      <c r="C50" s="86" t="s">
        <v>2136</v>
      </c>
      <c r="D50" s="73" t="s">
        <v>2158</v>
      </c>
      <c r="E50" s="73" t="s">
        <v>2153</v>
      </c>
      <c r="F50" s="73" t="s">
        <v>608</v>
      </c>
      <c r="G50" s="98">
        <v>43469</v>
      </c>
      <c r="H50" s="73" t="s">
        <v>126</v>
      </c>
      <c r="I50" s="83">
        <v>9.57</v>
      </c>
      <c r="J50" s="86" t="s">
        <v>2139</v>
      </c>
      <c r="K50" s="86" t="s">
        <v>128</v>
      </c>
      <c r="L50" s="87">
        <v>4.1700000000000001E-2</v>
      </c>
      <c r="M50" s="87">
        <v>3.8099999999999995E-2</v>
      </c>
      <c r="N50" s="83">
        <v>990.77</v>
      </c>
      <c r="O50" s="85">
        <v>101.51</v>
      </c>
      <c r="P50" s="83">
        <v>1.00573</v>
      </c>
      <c r="Q50" s="84">
        <v>7.4390645470085056E-4</v>
      </c>
      <c r="R50" s="84">
        <f>P50/'סכום נכסי הקרן'!$C$42</f>
        <v>2.8407863735421105E-5</v>
      </c>
    </row>
    <row r="51" spans="2:18">
      <c r="B51" s="76" t="s">
        <v>2239</v>
      </c>
      <c r="C51" s="86" t="s">
        <v>2136</v>
      </c>
      <c r="D51" s="73" t="s">
        <v>2159</v>
      </c>
      <c r="E51" s="73" t="s">
        <v>2153</v>
      </c>
      <c r="F51" s="73" t="s">
        <v>608</v>
      </c>
      <c r="G51" s="98">
        <v>43559</v>
      </c>
      <c r="H51" s="73" t="s">
        <v>126</v>
      </c>
      <c r="I51" s="83">
        <v>9.52</v>
      </c>
      <c r="J51" s="86" t="s">
        <v>2139</v>
      </c>
      <c r="K51" s="86" t="s">
        <v>128</v>
      </c>
      <c r="L51" s="87">
        <v>3.7200000000000004E-2</v>
      </c>
      <c r="M51" s="87">
        <v>4.3299999999999991E-2</v>
      </c>
      <c r="N51" s="83">
        <v>2371.0300000000002</v>
      </c>
      <c r="O51" s="85">
        <v>92.77</v>
      </c>
      <c r="P51" s="83">
        <v>2.1996100000000003</v>
      </c>
      <c r="Q51" s="84">
        <v>1.6269814729843379E-3</v>
      </c>
      <c r="R51" s="84">
        <f>P51/'סכום נכסי הקרן'!$C$42</f>
        <v>6.2130215019010697E-5</v>
      </c>
    </row>
    <row r="52" spans="2:18">
      <c r="B52" s="76" t="s">
        <v>2239</v>
      </c>
      <c r="C52" s="86" t="s">
        <v>2136</v>
      </c>
      <c r="D52" s="73" t="s">
        <v>2160</v>
      </c>
      <c r="E52" s="73" t="s">
        <v>2153</v>
      </c>
      <c r="F52" s="73" t="s">
        <v>608</v>
      </c>
      <c r="G52" s="98">
        <v>43742</v>
      </c>
      <c r="H52" s="73" t="s">
        <v>126</v>
      </c>
      <c r="I52" s="83">
        <v>9.35</v>
      </c>
      <c r="J52" s="86" t="s">
        <v>2139</v>
      </c>
      <c r="K52" s="86" t="s">
        <v>128</v>
      </c>
      <c r="L52" s="87">
        <v>3.1E-2</v>
      </c>
      <c r="M52" s="87">
        <v>5.340000000000001E-2</v>
      </c>
      <c r="N52" s="83">
        <v>2790.27</v>
      </c>
      <c r="O52" s="85">
        <v>81.64</v>
      </c>
      <c r="P52" s="83">
        <v>2.2779699999999998</v>
      </c>
      <c r="Q52" s="84">
        <v>1.6849418697015067E-3</v>
      </c>
      <c r="R52" s="84">
        <f>P52/'סכום נכסי הקרן'!$C$42</f>
        <v>6.4343572681909873E-5</v>
      </c>
    </row>
    <row r="53" spans="2:18">
      <c r="B53" s="76" t="s">
        <v>2239</v>
      </c>
      <c r="C53" s="86" t="s">
        <v>2136</v>
      </c>
      <c r="D53" s="73" t="s">
        <v>2161</v>
      </c>
      <c r="E53" s="73" t="s">
        <v>2153</v>
      </c>
      <c r="F53" s="73" t="s">
        <v>608</v>
      </c>
      <c r="G53" s="98">
        <v>42935</v>
      </c>
      <c r="H53" s="73" t="s">
        <v>126</v>
      </c>
      <c r="I53" s="83">
        <v>9.4700000000000006</v>
      </c>
      <c r="J53" s="86" t="s">
        <v>2139</v>
      </c>
      <c r="K53" s="86" t="s">
        <v>128</v>
      </c>
      <c r="L53" s="87">
        <v>4.0800000000000003E-2</v>
      </c>
      <c r="M53" s="87">
        <v>4.2699999999999995E-2</v>
      </c>
      <c r="N53" s="83">
        <v>2151.8000000000002</v>
      </c>
      <c r="O53" s="85">
        <v>97.78</v>
      </c>
      <c r="P53" s="83">
        <v>2.1040300000000003</v>
      </c>
      <c r="Q53" s="84">
        <v>1.5562839906179896E-3</v>
      </c>
      <c r="R53" s="84">
        <f>P53/'סכום נכסי הקרן'!$C$42</f>
        <v>5.9430460993743923E-5</v>
      </c>
    </row>
    <row r="54" spans="2:18">
      <c r="B54" s="76" t="s">
        <v>2213</v>
      </c>
      <c r="C54" s="86" t="s">
        <v>2133</v>
      </c>
      <c r="D54" s="73" t="s">
        <v>2162</v>
      </c>
      <c r="E54" s="73" t="s">
        <v>2163</v>
      </c>
      <c r="F54" s="73" t="s">
        <v>300</v>
      </c>
      <c r="G54" s="98">
        <v>43321</v>
      </c>
      <c r="H54" s="73" t="s">
        <v>2132</v>
      </c>
      <c r="I54" s="83">
        <v>1.2100000000000002</v>
      </c>
      <c r="J54" s="86" t="s">
        <v>124</v>
      </c>
      <c r="K54" s="86" t="s">
        <v>128</v>
      </c>
      <c r="L54" s="87">
        <v>2.3980000000000001E-2</v>
      </c>
      <c r="M54" s="87">
        <v>3.1900000000000005E-2</v>
      </c>
      <c r="N54" s="83">
        <v>6293.32</v>
      </c>
      <c r="O54" s="85">
        <v>99.43</v>
      </c>
      <c r="P54" s="83">
        <v>6.2574499999999995</v>
      </c>
      <c r="Q54" s="84">
        <v>4.628436503801057E-3</v>
      </c>
      <c r="R54" s="84">
        <f>P54/'סכום נכסי הקרן'!$C$42</f>
        <v>1.7674802077218615E-4</v>
      </c>
    </row>
    <row r="55" spans="2:18">
      <c r="B55" s="76" t="s">
        <v>2213</v>
      </c>
      <c r="C55" s="86" t="s">
        <v>2133</v>
      </c>
      <c r="D55" s="73" t="s">
        <v>2164</v>
      </c>
      <c r="E55" s="73" t="s">
        <v>2163</v>
      </c>
      <c r="F55" s="73" t="s">
        <v>300</v>
      </c>
      <c r="G55" s="98">
        <v>43343</v>
      </c>
      <c r="H55" s="73" t="s">
        <v>2132</v>
      </c>
      <c r="I55" s="83">
        <v>1.26</v>
      </c>
      <c r="J55" s="86" t="s">
        <v>124</v>
      </c>
      <c r="K55" s="86" t="s">
        <v>128</v>
      </c>
      <c r="L55" s="87">
        <v>2.3789999999999999E-2</v>
      </c>
      <c r="M55" s="87">
        <v>3.3800000000000011E-2</v>
      </c>
      <c r="N55" s="83">
        <v>6293.32</v>
      </c>
      <c r="O55" s="85">
        <v>98.99</v>
      </c>
      <c r="P55" s="83">
        <v>6.2297600000000006</v>
      </c>
      <c r="Q55" s="84">
        <v>4.6079550925568202E-3</v>
      </c>
      <c r="R55" s="84">
        <f>P55/'סכום נכסי הקרן'!$C$42</f>
        <v>1.7596588864245572E-4</v>
      </c>
    </row>
    <row r="56" spans="2:18">
      <c r="B56" s="76" t="s">
        <v>2213</v>
      </c>
      <c r="C56" s="86" t="s">
        <v>2133</v>
      </c>
      <c r="D56" s="73" t="s">
        <v>2165</v>
      </c>
      <c r="E56" s="73" t="s">
        <v>2163</v>
      </c>
      <c r="F56" s="73" t="s">
        <v>300</v>
      </c>
      <c r="G56" s="98">
        <v>43614</v>
      </c>
      <c r="H56" s="73" t="s">
        <v>2132</v>
      </c>
      <c r="I56" s="83">
        <v>1.61</v>
      </c>
      <c r="J56" s="86" t="s">
        <v>124</v>
      </c>
      <c r="K56" s="86" t="s">
        <v>128</v>
      </c>
      <c r="L56" s="87">
        <v>2.427E-2</v>
      </c>
      <c r="M56" s="87">
        <v>3.61E-2</v>
      </c>
      <c r="N56" s="83">
        <v>8181.31</v>
      </c>
      <c r="O56" s="85">
        <v>98.39</v>
      </c>
      <c r="P56" s="83">
        <v>8.0495999999999999</v>
      </c>
      <c r="Q56" s="84">
        <v>5.9540327898739889E-3</v>
      </c>
      <c r="R56" s="84">
        <f>P56/'סכום נכסי הקרן'!$C$42</f>
        <v>2.2736911489628999E-4</v>
      </c>
    </row>
    <row r="57" spans="2:18">
      <c r="B57" s="76" t="s">
        <v>2213</v>
      </c>
      <c r="C57" s="86" t="s">
        <v>2133</v>
      </c>
      <c r="D57" s="73">
        <v>7355</v>
      </c>
      <c r="E57" s="73" t="s">
        <v>2163</v>
      </c>
      <c r="F57" s="73" t="s">
        <v>300</v>
      </c>
      <c r="G57" s="98">
        <v>43842</v>
      </c>
      <c r="H57" s="73" t="s">
        <v>2132</v>
      </c>
      <c r="I57" s="83">
        <v>1.82</v>
      </c>
      <c r="J57" s="86" t="s">
        <v>124</v>
      </c>
      <c r="K57" s="86" t="s">
        <v>128</v>
      </c>
      <c r="L57" s="87">
        <v>2.0838000000000002E-2</v>
      </c>
      <c r="M57" s="87">
        <v>4.4500000000000005E-2</v>
      </c>
      <c r="N57" s="83">
        <v>10069.299999999999</v>
      </c>
      <c r="O57" s="85">
        <v>96.33</v>
      </c>
      <c r="P57" s="83">
        <v>9.6997599999999995</v>
      </c>
      <c r="Q57" s="84">
        <v>7.1746035944529069E-3</v>
      </c>
      <c r="R57" s="84">
        <f>P57/'סכום נכסי הקרן'!$C$42</f>
        <v>2.7397955748191684E-4</v>
      </c>
    </row>
    <row r="58" spans="2:18">
      <c r="B58" s="76" t="s">
        <v>2240</v>
      </c>
      <c r="C58" s="86" t="s">
        <v>2136</v>
      </c>
      <c r="D58" s="73" t="s">
        <v>2166</v>
      </c>
      <c r="E58" s="73" t="s">
        <v>2167</v>
      </c>
      <c r="F58" s="73" t="s">
        <v>933</v>
      </c>
      <c r="G58" s="98">
        <v>43093</v>
      </c>
      <c r="H58" s="73" t="s">
        <v>2132</v>
      </c>
      <c r="I58" s="83">
        <v>3.6700000000000004</v>
      </c>
      <c r="J58" s="86" t="s">
        <v>673</v>
      </c>
      <c r="K58" s="86" t="s">
        <v>128</v>
      </c>
      <c r="L58" s="87">
        <v>2.6089999999999999E-2</v>
      </c>
      <c r="M58" s="87">
        <v>4.9100000000000005E-2</v>
      </c>
      <c r="N58" s="83">
        <v>2412.9</v>
      </c>
      <c r="O58" s="85">
        <v>93.69</v>
      </c>
      <c r="P58" s="83">
        <v>2.26064</v>
      </c>
      <c r="Q58" s="84">
        <v>1.6721234205551497E-3</v>
      </c>
      <c r="R58" s="84">
        <f>P58/'סכום נכסי הקרן'!$C$42</f>
        <v>6.3854069257994063E-5</v>
      </c>
    </row>
    <row r="59" spans="2:18">
      <c r="B59" s="76" t="s">
        <v>2240</v>
      </c>
      <c r="C59" s="86" t="s">
        <v>2136</v>
      </c>
      <c r="D59" s="73" t="s">
        <v>2168</v>
      </c>
      <c r="E59" s="73" t="s">
        <v>2167</v>
      </c>
      <c r="F59" s="73" t="s">
        <v>933</v>
      </c>
      <c r="G59" s="98">
        <v>43374</v>
      </c>
      <c r="H59" s="73" t="s">
        <v>2132</v>
      </c>
      <c r="I59" s="83">
        <v>3.67</v>
      </c>
      <c r="J59" s="86" t="s">
        <v>673</v>
      </c>
      <c r="K59" s="86" t="s">
        <v>128</v>
      </c>
      <c r="L59" s="87">
        <v>2.6849999999999999E-2</v>
      </c>
      <c r="M59" s="87">
        <v>4.4800000000000006E-2</v>
      </c>
      <c r="N59" s="83">
        <v>3378.06</v>
      </c>
      <c r="O59" s="85">
        <v>94.46</v>
      </c>
      <c r="P59" s="83">
        <v>3.1909099999999997</v>
      </c>
      <c r="Q59" s="84">
        <v>2.3602145161917124E-3</v>
      </c>
      <c r="R59" s="84">
        <f>P59/'סכום נכסי הקרן'!$C$42</f>
        <v>9.0130488771332807E-5</v>
      </c>
    </row>
    <row r="60" spans="2:18">
      <c r="B60" s="76" t="s">
        <v>2214</v>
      </c>
      <c r="C60" s="86" t="s">
        <v>2136</v>
      </c>
      <c r="D60" s="73" t="s">
        <v>2169</v>
      </c>
      <c r="E60" s="73" t="s">
        <v>2170</v>
      </c>
      <c r="F60" s="73" t="s">
        <v>630</v>
      </c>
      <c r="G60" s="98">
        <v>43552</v>
      </c>
      <c r="H60" s="73" t="s">
        <v>126</v>
      </c>
      <c r="I60" s="83">
        <v>7.35</v>
      </c>
      <c r="J60" s="86" t="s">
        <v>444</v>
      </c>
      <c r="K60" s="86" t="s">
        <v>128</v>
      </c>
      <c r="L60" s="87">
        <v>3.5500999999999998E-2</v>
      </c>
      <c r="M60" s="87">
        <v>5.0700000000000002E-2</v>
      </c>
      <c r="N60" s="83">
        <v>27503.89</v>
      </c>
      <c r="O60" s="85">
        <v>90.55</v>
      </c>
      <c r="P60" s="83">
        <v>24.904769999999999</v>
      </c>
      <c r="Q60" s="84">
        <v>1.8421265305638791E-2</v>
      </c>
      <c r="R60" s="84">
        <f>P60/'סכום נכסי הקרן'!$C$42</f>
        <v>7.0346048394897588E-4</v>
      </c>
    </row>
    <row r="61" spans="2:18">
      <c r="B61" s="76" t="s">
        <v>2215</v>
      </c>
      <c r="C61" s="86" t="s">
        <v>2136</v>
      </c>
      <c r="D61" s="73" t="s">
        <v>2171</v>
      </c>
      <c r="E61" s="73" t="s">
        <v>895</v>
      </c>
      <c r="F61" s="73" t="s">
        <v>638</v>
      </c>
      <c r="G61" s="98">
        <v>43301</v>
      </c>
      <c r="H61" s="73" t="s">
        <v>308</v>
      </c>
      <c r="I61" s="83">
        <v>0.87</v>
      </c>
      <c r="J61" s="86" t="s">
        <v>122</v>
      </c>
      <c r="K61" s="86" t="s">
        <v>127</v>
      </c>
      <c r="L61" s="87">
        <v>6.0563000000000006E-2</v>
      </c>
      <c r="M61" s="87">
        <v>6.6500000000000004E-2</v>
      </c>
      <c r="N61" s="83">
        <v>3266.88</v>
      </c>
      <c r="O61" s="85">
        <v>100.43</v>
      </c>
      <c r="P61" s="83">
        <v>11.69651</v>
      </c>
      <c r="Q61" s="84">
        <v>8.6515359852774067E-3</v>
      </c>
      <c r="R61" s="84">
        <f>P61/'סכום נכסי הקרן'!$C$42</f>
        <v>3.3037978608571914E-4</v>
      </c>
    </row>
    <row r="62" spans="2:18">
      <c r="B62" s="76" t="s">
        <v>2215</v>
      </c>
      <c r="C62" s="86" t="s">
        <v>2136</v>
      </c>
      <c r="D62" s="73" t="s">
        <v>2172</v>
      </c>
      <c r="E62" s="73" t="s">
        <v>895</v>
      </c>
      <c r="F62" s="73" t="s">
        <v>638</v>
      </c>
      <c r="G62" s="98">
        <v>43496</v>
      </c>
      <c r="H62" s="73" t="s">
        <v>308</v>
      </c>
      <c r="I62" s="83">
        <v>0.87</v>
      </c>
      <c r="J62" s="86" t="s">
        <v>122</v>
      </c>
      <c r="K62" s="86" t="s">
        <v>127</v>
      </c>
      <c r="L62" s="87">
        <v>6.0563000000000006E-2</v>
      </c>
      <c r="M62" s="87">
        <v>6.6400000000000001E-2</v>
      </c>
      <c r="N62" s="83">
        <v>2029.35</v>
      </c>
      <c r="O62" s="85">
        <v>100.43</v>
      </c>
      <c r="P62" s="83">
        <v>7.2657499999999997</v>
      </c>
      <c r="Q62" s="84">
        <v>5.3742439056632544E-3</v>
      </c>
      <c r="R62" s="84">
        <f>P62/'סכום נכסי הקרן'!$C$42</f>
        <v>2.0522847676377942E-4</v>
      </c>
    </row>
    <row r="63" spans="2:18">
      <c r="B63" s="76" t="s">
        <v>2215</v>
      </c>
      <c r="C63" s="86" t="s">
        <v>2136</v>
      </c>
      <c r="D63" s="73" t="s">
        <v>2173</v>
      </c>
      <c r="E63" s="73" t="s">
        <v>895</v>
      </c>
      <c r="F63" s="73" t="s">
        <v>638</v>
      </c>
      <c r="G63" s="98">
        <v>43738</v>
      </c>
      <c r="H63" s="73" t="s">
        <v>308</v>
      </c>
      <c r="I63" s="83">
        <v>0.87</v>
      </c>
      <c r="J63" s="86" t="s">
        <v>122</v>
      </c>
      <c r="K63" s="86" t="s">
        <v>127</v>
      </c>
      <c r="L63" s="87">
        <v>6.0563000000000006E-2</v>
      </c>
      <c r="M63" s="87">
        <v>6.7099999999999993E-2</v>
      </c>
      <c r="N63" s="83">
        <v>373.12</v>
      </c>
      <c r="O63" s="85">
        <v>100.38</v>
      </c>
      <c r="P63" s="83">
        <v>1.33524</v>
      </c>
      <c r="Q63" s="84">
        <v>9.8763450883911563E-4</v>
      </c>
      <c r="R63" s="84">
        <f>P63/'סכום נכסי הקרן'!$C$42</f>
        <v>3.7715207833199442E-5</v>
      </c>
    </row>
    <row r="64" spans="2:18">
      <c r="B64" s="76" t="s">
        <v>2215</v>
      </c>
      <c r="C64" s="86" t="s">
        <v>2136</v>
      </c>
      <c r="D64" s="73">
        <v>6615</v>
      </c>
      <c r="E64" s="73" t="s">
        <v>895</v>
      </c>
      <c r="F64" s="73" t="s">
        <v>638</v>
      </c>
      <c r="G64" s="98">
        <v>43496</v>
      </c>
      <c r="H64" s="73" t="s">
        <v>308</v>
      </c>
      <c r="I64" s="83">
        <v>0.87</v>
      </c>
      <c r="J64" s="86" t="s">
        <v>122</v>
      </c>
      <c r="K64" s="86" t="s">
        <v>127</v>
      </c>
      <c r="L64" s="87">
        <v>6.0563000000000006E-2</v>
      </c>
      <c r="M64" s="87">
        <v>6.7099999999999993E-2</v>
      </c>
      <c r="N64" s="83">
        <v>261.45</v>
      </c>
      <c r="O64" s="85">
        <v>100.38</v>
      </c>
      <c r="P64" s="83">
        <v>0.93559999999999999</v>
      </c>
      <c r="Q64" s="84">
        <v>6.9203352690892761E-4</v>
      </c>
      <c r="R64" s="84">
        <f>P64/'סכום נכסי הקרן'!$C$42</f>
        <v>2.6426970768357299E-5</v>
      </c>
    </row>
    <row r="65" spans="2:18">
      <c r="B65" s="76" t="s">
        <v>2215</v>
      </c>
      <c r="C65" s="86" t="s">
        <v>2136</v>
      </c>
      <c r="D65" s="73" t="s">
        <v>2174</v>
      </c>
      <c r="E65" s="73" t="s">
        <v>895</v>
      </c>
      <c r="F65" s="73" t="s">
        <v>638</v>
      </c>
      <c r="G65" s="98">
        <v>43496</v>
      </c>
      <c r="H65" s="73" t="s">
        <v>308</v>
      </c>
      <c r="I65" s="83">
        <v>0.87</v>
      </c>
      <c r="J65" s="86" t="s">
        <v>122</v>
      </c>
      <c r="K65" s="86" t="s">
        <v>127</v>
      </c>
      <c r="L65" s="87">
        <v>6.0563000000000006E-2</v>
      </c>
      <c r="M65" s="87">
        <v>6.7099999999999993E-2</v>
      </c>
      <c r="N65" s="83">
        <v>225.89</v>
      </c>
      <c r="O65" s="85">
        <v>100.38</v>
      </c>
      <c r="P65" s="83">
        <v>0.80835999999999997</v>
      </c>
      <c r="Q65" s="84">
        <v>5.9791815071836326E-4</v>
      </c>
      <c r="R65" s="84">
        <f>P65/'סכום נכסי הקרן'!$C$42</f>
        <v>2.2832947937483226E-5</v>
      </c>
    </row>
    <row r="66" spans="2:18">
      <c r="B66" s="76" t="s">
        <v>2215</v>
      </c>
      <c r="C66" s="86" t="s">
        <v>2136</v>
      </c>
      <c r="D66" s="73">
        <v>6719</v>
      </c>
      <c r="E66" s="73" t="s">
        <v>895</v>
      </c>
      <c r="F66" s="73" t="s">
        <v>638</v>
      </c>
      <c r="G66" s="98">
        <v>43487</v>
      </c>
      <c r="H66" s="73" t="s">
        <v>308</v>
      </c>
      <c r="I66" s="83">
        <v>0.87</v>
      </c>
      <c r="J66" s="86" t="s">
        <v>122</v>
      </c>
      <c r="K66" s="86" t="s">
        <v>127</v>
      </c>
      <c r="L66" s="87">
        <v>6.0563000000000006E-2</v>
      </c>
      <c r="M66" s="87">
        <v>6.7199999999999996E-2</v>
      </c>
      <c r="N66" s="83">
        <v>104.66</v>
      </c>
      <c r="O66" s="85">
        <v>100.38</v>
      </c>
      <c r="P66" s="83">
        <v>0.3745</v>
      </c>
      <c r="Q66" s="84">
        <v>2.7700572448417424E-4</v>
      </c>
      <c r="R66" s="84">
        <f>P66/'סכום נכסי הקרן'!$C$42</f>
        <v>1.0578132271002361E-5</v>
      </c>
    </row>
    <row r="67" spans="2:18">
      <c r="B67" s="76" t="s">
        <v>2215</v>
      </c>
      <c r="C67" s="86" t="s">
        <v>2136</v>
      </c>
      <c r="D67" s="73">
        <v>6735</v>
      </c>
      <c r="E67" s="73" t="s">
        <v>895</v>
      </c>
      <c r="F67" s="73" t="s">
        <v>638</v>
      </c>
      <c r="G67" s="98">
        <v>43493</v>
      </c>
      <c r="H67" s="73" t="s">
        <v>308</v>
      </c>
      <c r="I67" s="83">
        <v>0.86999999999999988</v>
      </c>
      <c r="J67" s="86" t="s">
        <v>122</v>
      </c>
      <c r="K67" s="86" t="s">
        <v>127</v>
      </c>
      <c r="L67" s="87">
        <v>6.0563000000000006E-2</v>
      </c>
      <c r="M67" s="87">
        <v>6.7000000000000004E-2</v>
      </c>
      <c r="N67" s="83">
        <v>257.85000000000002</v>
      </c>
      <c r="O67" s="85">
        <v>100.38</v>
      </c>
      <c r="P67" s="83">
        <v>0.92276999999999998</v>
      </c>
      <c r="Q67" s="84">
        <v>6.8254358446531759E-4</v>
      </c>
      <c r="R67" s="84">
        <f>P67/'סכום נכסי הקרן'!$C$42</f>
        <v>2.6064574407777964E-5</v>
      </c>
    </row>
    <row r="68" spans="2:18">
      <c r="B68" s="76" t="s">
        <v>2215</v>
      </c>
      <c r="C68" s="86" t="s">
        <v>2136</v>
      </c>
      <c r="D68" s="73">
        <v>6956</v>
      </c>
      <c r="E68" s="73" t="s">
        <v>895</v>
      </c>
      <c r="F68" s="73" t="s">
        <v>638</v>
      </c>
      <c r="G68" s="98">
        <v>43628</v>
      </c>
      <c r="H68" s="73" t="s">
        <v>308</v>
      </c>
      <c r="I68" s="83">
        <v>0.86999999999999988</v>
      </c>
      <c r="J68" s="86" t="s">
        <v>122</v>
      </c>
      <c r="K68" s="86" t="s">
        <v>127</v>
      </c>
      <c r="L68" s="87">
        <v>6.0563000000000006E-2</v>
      </c>
      <c r="M68" s="87">
        <v>6.9800000000000001E-2</v>
      </c>
      <c r="N68" s="83">
        <v>445.21</v>
      </c>
      <c r="O68" s="85">
        <v>100.38</v>
      </c>
      <c r="P68" s="83">
        <v>1.5931999999999999</v>
      </c>
      <c r="Q68" s="84">
        <v>1.1784393064037018E-3</v>
      </c>
      <c r="R68" s="84">
        <f>P68/'סכום נכסי הקרן'!$C$42</f>
        <v>4.5001549623927796E-5</v>
      </c>
    </row>
    <row r="69" spans="2:18">
      <c r="B69" s="76" t="s">
        <v>2215</v>
      </c>
      <c r="C69" s="86" t="s">
        <v>2136</v>
      </c>
      <c r="D69" s="73">
        <v>6829</v>
      </c>
      <c r="E69" s="73" t="s">
        <v>895</v>
      </c>
      <c r="F69" s="73" t="s">
        <v>638</v>
      </c>
      <c r="G69" s="98">
        <v>43738</v>
      </c>
      <c r="H69" s="73" t="s">
        <v>308</v>
      </c>
      <c r="I69" s="83">
        <v>0.86999999999999988</v>
      </c>
      <c r="J69" s="86" t="s">
        <v>122</v>
      </c>
      <c r="K69" s="86" t="s">
        <v>127</v>
      </c>
      <c r="L69" s="87">
        <v>6.0563000000000006E-2</v>
      </c>
      <c r="M69" s="87">
        <v>6.7099999999999993E-2</v>
      </c>
      <c r="N69" s="83">
        <v>180.58</v>
      </c>
      <c r="O69" s="85">
        <v>100.38</v>
      </c>
      <c r="P69" s="83">
        <v>0.64619000000000004</v>
      </c>
      <c r="Q69" s="84">
        <v>4.7796616583292001E-4</v>
      </c>
      <c r="R69" s="84">
        <f>P69/'סכום נכסי הקרן'!$C$42</f>
        <v>1.8252291834977344E-5</v>
      </c>
    </row>
    <row r="70" spans="2:18">
      <c r="B70" s="76" t="s">
        <v>2215</v>
      </c>
      <c r="C70" s="86" t="s">
        <v>2136</v>
      </c>
      <c r="D70" s="73">
        <v>6886</v>
      </c>
      <c r="E70" s="73" t="s">
        <v>895</v>
      </c>
      <c r="F70" s="73" t="s">
        <v>638</v>
      </c>
      <c r="G70" s="98">
        <v>43578</v>
      </c>
      <c r="H70" s="73" t="s">
        <v>308</v>
      </c>
      <c r="I70" s="83">
        <v>0.87</v>
      </c>
      <c r="J70" s="86" t="s">
        <v>122</v>
      </c>
      <c r="K70" s="86" t="s">
        <v>127</v>
      </c>
      <c r="L70" s="87">
        <v>6.0563000000000006E-2</v>
      </c>
      <c r="M70" s="87">
        <v>6.9800000000000001E-2</v>
      </c>
      <c r="N70" s="83">
        <v>116.72</v>
      </c>
      <c r="O70" s="85">
        <v>100.38</v>
      </c>
      <c r="P70" s="83">
        <v>0.41770999999999997</v>
      </c>
      <c r="Q70" s="84">
        <v>3.0896678551210787E-4</v>
      </c>
      <c r="R70" s="84">
        <f>P70/'סכום נכסי הקרן'!$C$42</f>
        <v>1.1798642539173285E-5</v>
      </c>
    </row>
    <row r="71" spans="2:18">
      <c r="B71" s="76" t="s">
        <v>2215</v>
      </c>
      <c r="C71" s="86" t="s">
        <v>2136</v>
      </c>
      <c r="D71" s="73">
        <v>6889</v>
      </c>
      <c r="E71" s="73" t="s">
        <v>895</v>
      </c>
      <c r="F71" s="73" t="s">
        <v>638</v>
      </c>
      <c r="G71" s="98">
        <v>43584</v>
      </c>
      <c r="H71" s="73" t="s">
        <v>308</v>
      </c>
      <c r="I71" s="83">
        <v>0.87</v>
      </c>
      <c r="J71" s="86" t="s">
        <v>122</v>
      </c>
      <c r="K71" s="86" t="s">
        <v>127</v>
      </c>
      <c r="L71" s="87">
        <v>6.0563000000000006E-2</v>
      </c>
      <c r="M71" s="87">
        <v>6.9800000000000001E-2</v>
      </c>
      <c r="N71" s="83">
        <v>223.14</v>
      </c>
      <c r="O71" s="85">
        <v>100.38</v>
      </c>
      <c r="P71" s="83">
        <v>0.79852000000000001</v>
      </c>
      <c r="Q71" s="84">
        <v>5.9063981606168969E-4</v>
      </c>
      <c r="R71" s="84">
        <f>P71/'סכום נכסי הקרן'!$C$42</f>
        <v>2.2555007158987463E-5</v>
      </c>
    </row>
    <row r="72" spans="2:18">
      <c r="B72" s="76" t="s">
        <v>2215</v>
      </c>
      <c r="C72" s="86" t="s">
        <v>2136</v>
      </c>
      <c r="D72" s="73">
        <v>6926</v>
      </c>
      <c r="E72" s="73" t="s">
        <v>895</v>
      </c>
      <c r="F72" s="73" t="s">
        <v>638</v>
      </c>
      <c r="G72" s="98">
        <v>43738</v>
      </c>
      <c r="H72" s="73" t="s">
        <v>308</v>
      </c>
      <c r="I72" s="83">
        <v>0.87</v>
      </c>
      <c r="J72" s="86" t="s">
        <v>122</v>
      </c>
      <c r="K72" s="86" t="s">
        <v>127</v>
      </c>
      <c r="L72" s="87">
        <v>6.0563000000000006E-2</v>
      </c>
      <c r="M72" s="87">
        <v>6.9800000000000001E-2</v>
      </c>
      <c r="N72" s="83">
        <v>98.36</v>
      </c>
      <c r="O72" s="85">
        <v>100.38</v>
      </c>
      <c r="P72" s="83">
        <v>0.35196</v>
      </c>
      <c r="Q72" s="84">
        <v>2.6033360424419213E-4</v>
      </c>
      <c r="R72" s="84">
        <f>P72/'סכום נכסי הקרן'!$C$42</f>
        <v>9.9414671137569849E-6</v>
      </c>
    </row>
    <row r="73" spans="2:18">
      <c r="B73" s="76" t="s">
        <v>2215</v>
      </c>
      <c r="C73" s="86" t="s">
        <v>2136</v>
      </c>
      <c r="D73" s="73">
        <v>7112</v>
      </c>
      <c r="E73" s="73" t="s">
        <v>895</v>
      </c>
      <c r="F73" s="73" t="s">
        <v>638</v>
      </c>
      <c r="G73" s="98">
        <v>43761</v>
      </c>
      <c r="H73" s="73" t="s">
        <v>308</v>
      </c>
      <c r="I73" s="83">
        <v>0.87000000000000011</v>
      </c>
      <c r="J73" s="86" t="s">
        <v>122</v>
      </c>
      <c r="K73" s="86" t="s">
        <v>127</v>
      </c>
      <c r="L73" s="87">
        <v>6.0563000000000006E-2</v>
      </c>
      <c r="M73" s="87">
        <v>7.8600000000000003E-2</v>
      </c>
      <c r="N73" s="83">
        <v>54.01</v>
      </c>
      <c r="O73" s="85">
        <v>99.67</v>
      </c>
      <c r="P73" s="83">
        <v>0.19191</v>
      </c>
      <c r="Q73" s="84">
        <v>1.4194971584982076E-4</v>
      </c>
      <c r="R73" s="84">
        <f>P73/'סכום נכסי הקרן'!$C$42</f>
        <v>5.4206925610896204E-6</v>
      </c>
    </row>
    <row r="74" spans="2:18">
      <c r="B74" s="76" t="s">
        <v>2215</v>
      </c>
      <c r="C74" s="86" t="s">
        <v>2136</v>
      </c>
      <c r="D74" s="73">
        <v>7236</v>
      </c>
      <c r="E74" s="73" t="s">
        <v>895</v>
      </c>
      <c r="F74" s="73" t="s">
        <v>638</v>
      </c>
      <c r="G74" s="98">
        <v>43761</v>
      </c>
      <c r="H74" s="73" t="s">
        <v>308</v>
      </c>
      <c r="I74" s="83">
        <v>0.87</v>
      </c>
      <c r="J74" s="86" t="s">
        <v>122</v>
      </c>
      <c r="K74" s="86" t="s">
        <v>127</v>
      </c>
      <c r="L74" s="87">
        <v>6.0563000000000006E-2</v>
      </c>
      <c r="M74" s="87">
        <v>7.8700000000000006E-2</v>
      </c>
      <c r="N74" s="83">
        <v>136.84</v>
      </c>
      <c r="O74" s="85">
        <v>99.67</v>
      </c>
      <c r="P74" s="83">
        <v>0.48619000000000001</v>
      </c>
      <c r="Q74" s="84">
        <v>3.5961926084635693E-4</v>
      </c>
      <c r="R74" s="84">
        <f>P74/'סכום נכסי הקרן'!$C$42</f>
        <v>1.3732929583013719E-5</v>
      </c>
    </row>
    <row r="75" spans="2:18">
      <c r="B75" s="76" t="s">
        <v>2215</v>
      </c>
      <c r="C75" s="86" t="s">
        <v>2136</v>
      </c>
      <c r="D75" s="73">
        <v>7370</v>
      </c>
      <c r="E75" s="73" t="s">
        <v>895</v>
      </c>
      <c r="F75" s="73" t="s">
        <v>638</v>
      </c>
      <c r="G75" s="98">
        <v>43853</v>
      </c>
      <c r="H75" s="73" t="s">
        <v>308</v>
      </c>
      <c r="I75" s="83">
        <v>0.87</v>
      </c>
      <c r="J75" s="86" t="s">
        <v>122</v>
      </c>
      <c r="K75" s="86" t="s">
        <v>127</v>
      </c>
      <c r="L75" s="87">
        <v>6.0563000000000006E-2</v>
      </c>
      <c r="M75" s="87">
        <v>7.85E-2</v>
      </c>
      <c r="N75" s="83">
        <v>129.72</v>
      </c>
      <c r="O75" s="85">
        <v>99.67</v>
      </c>
      <c r="P75" s="83">
        <v>0.46094999999999997</v>
      </c>
      <c r="Q75" s="84">
        <v>3.4095003658472653E-4</v>
      </c>
      <c r="R75" s="84">
        <f>P75/'סכום נכסי הקרן'!$C$42</f>
        <v>1.3020000187766456E-5</v>
      </c>
    </row>
    <row r="76" spans="2:18">
      <c r="B76" s="76" t="s">
        <v>2215</v>
      </c>
      <c r="C76" s="86" t="s">
        <v>2136</v>
      </c>
      <c r="D76" s="73" t="s">
        <v>2175</v>
      </c>
      <c r="E76" s="73" t="s">
        <v>895</v>
      </c>
      <c r="F76" s="73" t="s">
        <v>638</v>
      </c>
      <c r="G76" s="98">
        <v>43888</v>
      </c>
      <c r="H76" s="73" t="s">
        <v>308</v>
      </c>
      <c r="I76" s="83">
        <v>0.87</v>
      </c>
      <c r="J76" s="86" t="s">
        <v>122</v>
      </c>
      <c r="K76" s="86" t="s">
        <v>127</v>
      </c>
      <c r="L76" s="87">
        <v>5.8826999999999997E-2</v>
      </c>
      <c r="M76" s="87">
        <v>8.1600000000000006E-2</v>
      </c>
      <c r="N76" s="83">
        <v>103.23</v>
      </c>
      <c r="O76" s="85">
        <v>98.82</v>
      </c>
      <c r="P76" s="83">
        <v>0.36366000000000004</v>
      </c>
      <c r="Q76" s="84">
        <v>2.6898772167133461E-4</v>
      </c>
      <c r="R76" s="84">
        <f>P76/'סכום נכסי הקרן'!$C$42</f>
        <v>1.0271945478431826E-5</v>
      </c>
    </row>
    <row r="77" spans="2:18">
      <c r="B77" s="76" t="s">
        <v>2215</v>
      </c>
      <c r="C77" s="86" t="s">
        <v>2136</v>
      </c>
      <c r="D77" s="73" t="s">
        <v>2176</v>
      </c>
      <c r="E77" s="73" t="s">
        <v>895</v>
      </c>
      <c r="F77" s="73" t="s">
        <v>638</v>
      </c>
      <c r="G77" s="98">
        <v>43920</v>
      </c>
      <c r="H77" s="73" t="s">
        <v>308</v>
      </c>
      <c r="I77" s="83">
        <v>0.88</v>
      </c>
      <c r="J77" s="86" t="s">
        <v>122</v>
      </c>
      <c r="K77" s="86" t="s">
        <v>127</v>
      </c>
      <c r="L77" s="87">
        <v>5.1909000000000004E-2</v>
      </c>
      <c r="M77" s="87">
        <v>5.8700000000000002E-2</v>
      </c>
      <c r="N77" s="83">
        <v>70.38</v>
      </c>
      <c r="O77" s="85">
        <v>100.01</v>
      </c>
      <c r="P77" s="83">
        <v>0.25092999999999999</v>
      </c>
      <c r="Q77" s="84">
        <v>1.856049304267392E-4</v>
      </c>
      <c r="R77" s="84">
        <f>P77/'סכום נכסי הקרן'!$C$42</f>
        <v>7.0877723117827027E-6</v>
      </c>
    </row>
    <row r="78" spans="2:18">
      <c r="B78" s="76" t="s">
        <v>2215</v>
      </c>
      <c r="C78" s="86" t="s">
        <v>2136</v>
      </c>
      <c r="D78" s="73" t="s">
        <v>2177</v>
      </c>
      <c r="E78" s="73" t="s">
        <v>895</v>
      </c>
      <c r="F78" s="73" t="s">
        <v>638</v>
      </c>
      <c r="G78" s="98">
        <v>43831</v>
      </c>
      <c r="H78" s="73" t="s">
        <v>308</v>
      </c>
      <c r="I78" s="83">
        <v>0.86999999999999988</v>
      </c>
      <c r="J78" s="86" t="s">
        <v>122</v>
      </c>
      <c r="K78" s="86" t="s">
        <v>127</v>
      </c>
      <c r="L78" s="87">
        <v>6.0563000000000006E-2</v>
      </c>
      <c r="M78" s="87">
        <v>7.8600000000000003E-2</v>
      </c>
      <c r="N78" s="83">
        <v>176.66</v>
      </c>
      <c r="O78" s="85">
        <v>99.67</v>
      </c>
      <c r="P78" s="83">
        <v>0.62773000000000001</v>
      </c>
      <c r="Q78" s="84">
        <v>4.6431189167009526E-4</v>
      </c>
      <c r="R78" s="84">
        <f>P78/'סכום נכסי הקרן'!$C$42</f>
        <v>1.7730870415157042E-5</v>
      </c>
    </row>
    <row r="79" spans="2:18">
      <c r="B79" s="76" t="s">
        <v>2215</v>
      </c>
      <c r="C79" s="86" t="s">
        <v>2136</v>
      </c>
      <c r="D79" s="73">
        <v>7058</v>
      </c>
      <c r="E79" s="73" t="s">
        <v>895</v>
      </c>
      <c r="F79" s="73" t="s">
        <v>638</v>
      </c>
      <c r="G79" s="98">
        <v>43761</v>
      </c>
      <c r="H79" s="73" t="s">
        <v>308</v>
      </c>
      <c r="I79" s="83">
        <v>0.87</v>
      </c>
      <c r="J79" s="86" t="s">
        <v>122</v>
      </c>
      <c r="K79" s="86" t="s">
        <v>127</v>
      </c>
      <c r="L79" s="87">
        <v>6.0563000000000006E-2</v>
      </c>
      <c r="M79" s="87">
        <v>7.8100000000000003E-2</v>
      </c>
      <c r="N79" s="83">
        <v>6.91</v>
      </c>
      <c r="O79" s="85">
        <v>99.67</v>
      </c>
      <c r="P79" s="83">
        <v>2.4570000000000002E-2</v>
      </c>
      <c r="Q79" s="84">
        <v>1.8173646596999095E-5</v>
      </c>
      <c r="R79" s="84">
        <f>P79/'סכום נכסי הקרן'!$C$42</f>
        <v>6.9400456581716422E-7</v>
      </c>
    </row>
    <row r="80" spans="2:18">
      <c r="B80" s="76" t="s">
        <v>2215</v>
      </c>
      <c r="C80" s="86" t="s">
        <v>2136</v>
      </c>
      <c r="D80" s="73">
        <v>7078</v>
      </c>
      <c r="E80" s="73" t="s">
        <v>895</v>
      </c>
      <c r="F80" s="73" t="s">
        <v>638</v>
      </c>
      <c r="G80" s="98">
        <v>43677</v>
      </c>
      <c r="H80" s="73" t="s">
        <v>308</v>
      </c>
      <c r="I80" s="83">
        <v>0.86999999999999988</v>
      </c>
      <c r="J80" s="86" t="s">
        <v>122</v>
      </c>
      <c r="K80" s="86" t="s">
        <v>127</v>
      </c>
      <c r="L80" s="87">
        <v>6.0563000000000006E-2</v>
      </c>
      <c r="M80" s="87">
        <v>7.8599999999999989E-2</v>
      </c>
      <c r="N80" s="83">
        <v>124.3</v>
      </c>
      <c r="O80" s="85">
        <v>99.67</v>
      </c>
      <c r="P80" s="83">
        <v>0.44166000000000005</v>
      </c>
      <c r="Q80" s="84">
        <v>3.2668183785228413E-4</v>
      </c>
      <c r="R80" s="84">
        <f>P80/'סכום נכסי הקרן'!$C$42</f>
        <v>1.2475134576264093E-5</v>
      </c>
    </row>
    <row r="81" spans="2:18">
      <c r="B81" s="76" t="s">
        <v>2216</v>
      </c>
      <c r="C81" s="86" t="s">
        <v>2136</v>
      </c>
      <c r="D81" s="73" t="s">
        <v>2178</v>
      </c>
      <c r="E81" s="73" t="s">
        <v>2179</v>
      </c>
      <c r="F81" s="73" t="s">
        <v>630</v>
      </c>
      <c r="G81" s="98">
        <v>43552</v>
      </c>
      <c r="H81" s="73" t="s">
        <v>126</v>
      </c>
      <c r="I81" s="83">
        <v>6.3699999999999992</v>
      </c>
      <c r="J81" s="86" t="s">
        <v>444</v>
      </c>
      <c r="K81" s="86" t="s">
        <v>128</v>
      </c>
      <c r="L81" s="87">
        <v>3.5500999999999998E-2</v>
      </c>
      <c r="M81" s="87">
        <v>5.0700000000000002E-2</v>
      </c>
      <c r="N81" s="83">
        <v>57357.15</v>
      </c>
      <c r="O81" s="85">
        <v>90.32</v>
      </c>
      <c r="P81" s="83">
        <v>51.80498</v>
      </c>
      <c r="Q81" s="84">
        <v>3.8318494036817502E-2</v>
      </c>
      <c r="R81" s="84">
        <f>P81/'סכום נכסי הקרן'!$C$42</f>
        <v>1.4632841942233161E-3</v>
      </c>
    </row>
    <row r="82" spans="2:18">
      <c r="B82" s="76" t="s">
        <v>2217</v>
      </c>
      <c r="C82" s="86" t="s">
        <v>2136</v>
      </c>
      <c r="D82" s="73" t="s">
        <v>2180</v>
      </c>
      <c r="E82" s="73" t="s">
        <v>2181</v>
      </c>
      <c r="F82" s="73" t="s">
        <v>630</v>
      </c>
      <c r="G82" s="98">
        <v>43779</v>
      </c>
      <c r="H82" s="73" t="s">
        <v>126</v>
      </c>
      <c r="I82" s="83">
        <v>8.09</v>
      </c>
      <c r="J82" s="86" t="s">
        <v>444</v>
      </c>
      <c r="K82" s="86" t="s">
        <v>128</v>
      </c>
      <c r="L82" s="87">
        <v>2.7243E-2</v>
      </c>
      <c r="M82" s="87">
        <v>5.1599999999999993E-2</v>
      </c>
      <c r="N82" s="83">
        <v>1021.96</v>
      </c>
      <c r="O82" s="85">
        <v>81.11</v>
      </c>
      <c r="P82" s="83">
        <v>0.82890999999999992</v>
      </c>
      <c r="Q82" s="84">
        <v>6.1311833132757492E-4</v>
      </c>
      <c r="R82" s="84">
        <f>P82/'סכום נכסי הקרן'!$C$42</f>
        <v>2.3413403526719801E-5</v>
      </c>
    </row>
    <row r="83" spans="2:18">
      <c r="B83" s="76" t="s">
        <v>2217</v>
      </c>
      <c r="C83" s="86" t="s">
        <v>2136</v>
      </c>
      <c r="D83" s="73" t="s">
        <v>2182</v>
      </c>
      <c r="E83" s="73" t="s">
        <v>2181</v>
      </c>
      <c r="F83" s="73" t="s">
        <v>630</v>
      </c>
      <c r="G83" s="98">
        <v>43835</v>
      </c>
      <c r="H83" s="73" t="s">
        <v>126</v>
      </c>
      <c r="I83" s="83">
        <v>8.0399999999999991</v>
      </c>
      <c r="J83" s="86" t="s">
        <v>444</v>
      </c>
      <c r="K83" s="86" t="s">
        <v>128</v>
      </c>
      <c r="L83" s="87">
        <v>2.7243E-2</v>
      </c>
      <c r="M83" s="87">
        <v>5.33E-2</v>
      </c>
      <c r="N83" s="83">
        <v>569.09</v>
      </c>
      <c r="O83" s="85">
        <v>80.06</v>
      </c>
      <c r="P83" s="83">
        <v>0.45562000000000002</v>
      </c>
      <c r="Q83" s="84">
        <v>3.3700760531236171E-4</v>
      </c>
      <c r="R83" s="84">
        <f>P83/'סכום נכסי הקרן'!$C$42</f>
        <v>1.286944893274792E-5</v>
      </c>
    </row>
    <row r="84" spans="2:18">
      <c r="B84" s="76" t="s">
        <v>2217</v>
      </c>
      <c r="C84" s="86" t="s">
        <v>2136</v>
      </c>
      <c r="D84" s="73" t="s">
        <v>2183</v>
      </c>
      <c r="E84" s="73" t="s">
        <v>2181</v>
      </c>
      <c r="F84" s="73" t="s">
        <v>630</v>
      </c>
      <c r="G84" s="98">
        <v>43227</v>
      </c>
      <c r="H84" s="73" t="s">
        <v>126</v>
      </c>
      <c r="I84" s="83">
        <v>8.42</v>
      </c>
      <c r="J84" s="86" t="s">
        <v>444</v>
      </c>
      <c r="K84" s="86" t="s">
        <v>128</v>
      </c>
      <c r="L84" s="87">
        <v>2.9805999999999999E-2</v>
      </c>
      <c r="M84" s="87">
        <v>3.6799999999999999E-2</v>
      </c>
      <c r="N84" s="83">
        <v>336.15</v>
      </c>
      <c r="O84" s="85">
        <v>94.27</v>
      </c>
      <c r="P84" s="83">
        <v>0.31689000000000001</v>
      </c>
      <c r="Q84" s="84">
        <v>2.3439344200744985E-4</v>
      </c>
      <c r="R84" s="84">
        <f>P84/'סכום נכסי הקרן'!$C$42</f>
        <v>8.9508794001547071E-6</v>
      </c>
    </row>
    <row r="85" spans="2:18">
      <c r="B85" s="76" t="s">
        <v>2217</v>
      </c>
      <c r="C85" s="86" t="s">
        <v>2136</v>
      </c>
      <c r="D85" s="73" t="s">
        <v>2184</v>
      </c>
      <c r="E85" s="73" t="s">
        <v>2181</v>
      </c>
      <c r="F85" s="73" t="s">
        <v>630</v>
      </c>
      <c r="G85" s="98">
        <v>43279</v>
      </c>
      <c r="H85" s="73" t="s">
        <v>126</v>
      </c>
      <c r="I85" s="83">
        <v>8.4600000000000009</v>
      </c>
      <c r="J85" s="86" t="s">
        <v>444</v>
      </c>
      <c r="K85" s="86" t="s">
        <v>128</v>
      </c>
      <c r="L85" s="87">
        <v>2.9796999999999997E-2</v>
      </c>
      <c r="M85" s="87">
        <v>3.5099999999999999E-2</v>
      </c>
      <c r="N85" s="83">
        <v>393.12</v>
      </c>
      <c r="O85" s="85">
        <v>94.7</v>
      </c>
      <c r="P85" s="83">
        <v>0.37229000000000001</v>
      </c>
      <c r="Q85" s="84">
        <v>2.7537105785904731E-4</v>
      </c>
      <c r="R85" s="84">
        <f>P85/'סכום נכסי הקרן'!$C$42</f>
        <v>1.0515708579897113E-5</v>
      </c>
    </row>
    <row r="86" spans="2:18">
      <c r="B86" s="76" t="s">
        <v>2217</v>
      </c>
      <c r="C86" s="86" t="s">
        <v>2136</v>
      </c>
      <c r="D86" s="73" t="s">
        <v>2185</v>
      </c>
      <c r="E86" s="73" t="s">
        <v>2181</v>
      </c>
      <c r="F86" s="73" t="s">
        <v>630</v>
      </c>
      <c r="G86" s="98">
        <v>43321</v>
      </c>
      <c r="H86" s="73" t="s">
        <v>126</v>
      </c>
      <c r="I86" s="83">
        <v>8.4700000000000006</v>
      </c>
      <c r="J86" s="86" t="s">
        <v>444</v>
      </c>
      <c r="K86" s="86" t="s">
        <v>128</v>
      </c>
      <c r="L86" s="87">
        <v>3.0529000000000001E-2</v>
      </c>
      <c r="M86" s="87">
        <v>3.4499999999999996E-2</v>
      </c>
      <c r="N86" s="83">
        <v>2202.27</v>
      </c>
      <c r="O86" s="85">
        <v>95.68</v>
      </c>
      <c r="P86" s="83">
        <v>2.1071300000000002</v>
      </c>
      <c r="Q86" s="84">
        <v>1.5585769619021043E-3</v>
      </c>
      <c r="R86" s="84">
        <f>P86/'סכום נכסי הקרן'!$C$42</f>
        <v>5.9518023637375716E-5</v>
      </c>
    </row>
    <row r="87" spans="2:18">
      <c r="B87" s="76" t="s">
        <v>2217</v>
      </c>
      <c r="C87" s="86" t="s">
        <v>2136</v>
      </c>
      <c r="D87" s="73" t="s">
        <v>2186</v>
      </c>
      <c r="E87" s="73" t="s">
        <v>2181</v>
      </c>
      <c r="F87" s="73" t="s">
        <v>630</v>
      </c>
      <c r="G87" s="98">
        <v>43138</v>
      </c>
      <c r="H87" s="73" t="s">
        <v>126</v>
      </c>
      <c r="I87" s="83">
        <v>8.35</v>
      </c>
      <c r="J87" s="86" t="s">
        <v>444</v>
      </c>
      <c r="K87" s="86" t="s">
        <v>128</v>
      </c>
      <c r="L87" s="87">
        <v>2.8243000000000001E-2</v>
      </c>
      <c r="M87" s="87">
        <v>4.07E-2</v>
      </c>
      <c r="N87" s="83">
        <v>2107.6799999999998</v>
      </c>
      <c r="O87" s="85">
        <v>89.97</v>
      </c>
      <c r="P87" s="83">
        <v>1.89628</v>
      </c>
      <c r="Q87" s="84">
        <v>1.4026179311744989E-3</v>
      </c>
      <c r="R87" s="84">
        <f>P87/'סכום נכסי הקרן'!$C$42</f>
        <v>5.3562351569709895E-5</v>
      </c>
    </row>
    <row r="88" spans="2:18">
      <c r="B88" s="76" t="s">
        <v>2217</v>
      </c>
      <c r="C88" s="86" t="s">
        <v>2136</v>
      </c>
      <c r="D88" s="73" t="s">
        <v>2187</v>
      </c>
      <c r="E88" s="73" t="s">
        <v>2181</v>
      </c>
      <c r="F88" s="73" t="s">
        <v>630</v>
      </c>
      <c r="G88" s="98">
        <v>43417</v>
      </c>
      <c r="H88" s="73" t="s">
        <v>126</v>
      </c>
      <c r="I88" s="83">
        <v>8.3699999999999992</v>
      </c>
      <c r="J88" s="86" t="s">
        <v>444</v>
      </c>
      <c r="K88" s="86" t="s">
        <v>128</v>
      </c>
      <c r="L88" s="87">
        <v>3.2797E-2</v>
      </c>
      <c r="M88" s="87">
        <v>3.6499999999999998E-2</v>
      </c>
      <c r="N88" s="83">
        <v>2507.37</v>
      </c>
      <c r="O88" s="85">
        <v>95.97</v>
      </c>
      <c r="P88" s="83">
        <v>2.40632</v>
      </c>
      <c r="Q88" s="84">
        <v>1.7798782775454154E-3</v>
      </c>
      <c r="R88" s="84">
        <f>P88/'סכום נכסי הקרן'!$C$42</f>
        <v>6.7968948588406945E-5</v>
      </c>
    </row>
    <row r="89" spans="2:18">
      <c r="B89" s="76" t="s">
        <v>2217</v>
      </c>
      <c r="C89" s="86" t="s">
        <v>2136</v>
      </c>
      <c r="D89" s="73" t="s">
        <v>2188</v>
      </c>
      <c r="E89" s="73" t="s">
        <v>2181</v>
      </c>
      <c r="F89" s="73" t="s">
        <v>630</v>
      </c>
      <c r="G89" s="98">
        <v>43496</v>
      </c>
      <c r="H89" s="73" t="s">
        <v>126</v>
      </c>
      <c r="I89" s="83">
        <v>8.4700000000000006</v>
      </c>
      <c r="J89" s="86" t="s">
        <v>444</v>
      </c>
      <c r="K89" s="86" t="s">
        <v>128</v>
      </c>
      <c r="L89" s="87">
        <v>3.2190999999999997E-2</v>
      </c>
      <c r="M89" s="87">
        <v>3.2899999999999999E-2</v>
      </c>
      <c r="N89" s="83">
        <v>3168.56</v>
      </c>
      <c r="O89" s="85">
        <v>98.42</v>
      </c>
      <c r="P89" s="83">
        <v>3.1185</v>
      </c>
      <c r="Q89" s="84">
        <v>2.3066551450037311E-3</v>
      </c>
      <c r="R89" s="84">
        <f>P89/'סכום נכסי הקרן'!$C$42</f>
        <v>8.8085194892178535E-5</v>
      </c>
    </row>
    <row r="90" spans="2:18">
      <c r="B90" s="76" t="s">
        <v>2217</v>
      </c>
      <c r="C90" s="86" t="s">
        <v>2136</v>
      </c>
      <c r="D90" s="73" t="s">
        <v>2189</v>
      </c>
      <c r="E90" s="73" t="s">
        <v>2181</v>
      </c>
      <c r="F90" s="73" t="s">
        <v>630</v>
      </c>
      <c r="G90" s="98">
        <v>43613</v>
      </c>
      <c r="H90" s="73" t="s">
        <v>126</v>
      </c>
      <c r="I90" s="83">
        <v>8.5</v>
      </c>
      <c r="J90" s="86" t="s">
        <v>444</v>
      </c>
      <c r="K90" s="86" t="s">
        <v>128</v>
      </c>
      <c r="L90" s="87">
        <v>2.7243E-2</v>
      </c>
      <c r="M90" s="87">
        <v>3.5800000000000005E-2</v>
      </c>
      <c r="N90" s="83">
        <v>836.3</v>
      </c>
      <c r="O90" s="85">
        <v>91.96</v>
      </c>
      <c r="P90" s="83">
        <v>0.76905999999999997</v>
      </c>
      <c r="Q90" s="84">
        <v>5.6884919218103873E-4</v>
      </c>
      <c r="R90" s="84">
        <f>P90/'סכום נכסי הקרן'!$C$42</f>
        <v>2.172287958434466E-5</v>
      </c>
    </row>
    <row r="91" spans="2:18">
      <c r="B91" s="76" t="s">
        <v>2217</v>
      </c>
      <c r="C91" s="86" t="s">
        <v>2136</v>
      </c>
      <c r="D91" s="73" t="s">
        <v>2190</v>
      </c>
      <c r="E91" s="73" t="s">
        <v>2181</v>
      </c>
      <c r="F91" s="73" t="s">
        <v>630</v>
      </c>
      <c r="G91" s="98">
        <v>43677</v>
      </c>
      <c r="H91" s="73" t="s">
        <v>126</v>
      </c>
      <c r="I91" s="83">
        <v>8.35</v>
      </c>
      <c r="J91" s="86" t="s">
        <v>444</v>
      </c>
      <c r="K91" s="86" t="s">
        <v>128</v>
      </c>
      <c r="L91" s="87">
        <v>2.7243E-2</v>
      </c>
      <c r="M91" s="87">
        <v>4.1500000000000002E-2</v>
      </c>
      <c r="N91" s="83">
        <v>825.1</v>
      </c>
      <c r="O91" s="85">
        <v>87.82</v>
      </c>
      <c r="P91" s="83">
        <v>0.72460000000000002</v>
      </c>
      <c r="Q91" s="84">
        <v>5.3596354595789758E-4</v>
      </c>
      <c r="R91" s="84">
        <f>P91/'סכום נכסי הקרן'!$C$42</f>
        <v>2.046706179858027E-5</v>
      </c>
    </row>
    <row r="92" spans="2:18">
      <c r="B92" s="76" t="s">
        <v>2217</v>
      </c>
      <c r="C92" s="86" t="s">
        <v>2136</v>
      </c>
      <c r="D92" s="73" t="s">
        <v>2191</v>
      </c>
      <c r="E92" s="73" t="s">
        <v>2181</v>
      </c>
      <c r="F92" s="73" t="s">
        <v>630</v>
      </c>
      <c r="G92" s="98">
        <v>43541</v>
      </c>
      <c r="H92" s="73" t="s">
        <v>126</v>
      </c>
      <c r="I92" s="83">
        <v>8.4799999999999986</v>
      </c>
      <c r="J92" s="86" t="s">
        <v>444</v>
      </c>
      <c r="K92" s="86" t="s">
        <v>128</v>
      </c>
      <c r="L92" s="87">
        <v>2.9270999999999998E-2</v>
      </c>
      <c r="M92" s="87">
        <v>3.5199999999999995E-2</v>
      </c>
      <c r="N92" s="83">
        <v>272.10000000000002</v>
      </c>
      <c r="O92" s="85">
        <v>94.19</v>
      </c>
      <c r="P92" s="83">
        <v>0.25629000000000002</v>
      </c>
      <c r="Q92" s="84">
        <v>1.8956955174378908E-4</v>
      </c>
      <c r="R92" s="84">
        <f>P92/'סכום נכסי הקרן'!$C$42</f>
        <v>7.2391709472234852E-6</v>
      </c>
    </row>
    <row r="93" spans="2:18">
      <c r="B93" s="76" t="s">
        <v>2218</v>
      </c>
      <c r="C93" s="86" t="s">
        <v>2133</v>
      </c>
      <c r="D93" s="73">
        <v>7561</v>
      </c>
      <c r="E93" s="73" t="s">
        <v>2192</v>
      </c>
      <c r="F93" s="73" t="s">
        <v>940</v>
      </c>
      <c r="G93" s="98">
        <v>43920</v>
      </c>
      <c r="H93" s="73" t="s">
        <v>2132</v>
      </c>
      <c r="I93" s="83">
        <v>7.0700000000000012</v>
      </c>
      <c r="J93" s="86" t="s">
        <v>2139</v>
      </c>
      <c r="K93" s="86" t="s">
        <v>128</v>
      </c>
      <c r="L93" s="87">
        <v>5.5918000000000002E-2</v>
      </c>
      <c r="M93" s="87">
        <v>5.79E-2</v>
      </c>
      <c r="N93" s="83">
        <v>13084.71</v>
      </c>
      <c r="O93" s="85">
        <v>99.5</v>
      </c>
      <c r="P93" s="83">
        <v>13.019290000000002</v>
      </c>
      <c r="Q93" s="84">
        <v>9.6299542288906942E-3</v>
      </c>
      <c r="R93" s="84">
        <f>P93/'סכום נכסי הקרן'!$C$42</f>
        <v>3.6774304858354698E-4</v>
      </c>
    </row>
    <row r="94" spans="2:18">
      <c r="B94" s="76" t="s">
        <v>2219</v>
      </c>
      <c r="C94" s="86" t="s">
        <v>2136</v>
      </c>
      <c r="D94" s="73" t="s">
        <v>2193</v>
      </c>
      <c r="E94" s="73" t="s">
        <v>2194</v>
      </c>
      <c r="F94" s="73" t="s">
        <v>677</v>
      </c>
      <c r="G94" s="98">
        <v>43803</v>
      </c>
      <c r="H94" s="73"/>
      <c r="I94" s="83">
        <v>6.47</v>
      </c>
      <c r="J94" s="86" t="s">
        <v>444</v>
      </c>
      <c r="K94" s="86" t="s">
        <v>129</v>
      </c>
      <c r="L94" s="87">
        <v>2.3629999999999998E-2</v>
      </c>
      <c r="M94" s="87">
        <v>4.6199999999999998E-2</v>
      </c>
      <c r="N94" s="83">
        <v>27075.81</v>
      </c>
      <c r="O94" s="85">
        <v>86.87</v>
      </c>
      <c r="P94" s="83">
        <v>91.738009999999989</v>
      </c>
      <c r="Q94" s="84">
        <v>6.7855684707039829E-2</v>
      </c>
      <c r="R94" s="84">
        <f>P94/'סכום נכסי הקרן'!$C$42</f>
        <v>2.5912331216516346E-3</v>
      </c>
    </row>
    <row r="95" spans="2:18">
      <c r="B95" s="76" t="s">
        <v>2220</v>
      </c>
      <c r="C95" s="86" t="s">
        <v>2133</v>
      </c>
      <c r="D95" s="73">
        <v>7202</v>
      </c>
      <c r="E95" s="73" t="s">
        <v>2195</v>
      </c>
      <c r="F95" s="73" t="s">
        <v>677</v>
      </c>
      <c r="G95" s="98">
        <v>43734</v>
      </c>
      <c r="H95" s="73"/>
      <c r="I95" s="83">
        <v>2.0300000000000002</v>
      </c>
      <c r="J95" s="86" t="s">
        <v>634</v>
      </c>
      <c r="K95" s="86" t="s">
        <v>128</v>
      </c>
      <c r="L95" s="87">
        <v>2.2499999999999999E-2</v>
      </c>
      <c r="M95" s="87">
        <v>4.2700000000000002E-2</v>
      </c>
      <c r="N95" s="83">
        <v>10137.56</v>
      </c>
      <c r="O95" s="85">
        <v>96.13</v>
      </c>
      <c r="P95" s="83">
        <v>9.7452299999999994</v>
      </c>
      <c r="Q95" s="84">
        <v>7.2082363055137755E-3</v>
      </c>
      <c r="R95" s="84">
        <f>P95/'סכום נכסי הקרן'!$C$42</f>
        <v>2.7526390374189673E-4</v>
      </c>
    </row>
    <row r="96" spans="2:18">
      <c r="B96" s="76" t="s">
        <v>2220</v>
      </c>
      <c r="C96" s="86" t="s">
        <v>2133</v>
      </c>
      <c r="D96" s="73">
        <v>7203</v>
      </c>
      <c r="E96" s="73" t="s">
        <v>2195</v>
      </c>
      <c r="F96" s="73" t="s">
        <v>677</v>
      </c>
      <c r="G96" s="98">
        <v>43734</v>
      </c>
      <c r="H96" s="73"/>
      <c r="I96" s="83">
        <v>0.17</v>
      </c>
      <c r="J96" s="86" t="s">
        <v>634</v>
      </c>
      <c r="K96" s="86" t="s">
        <v>128</v>
      </c>
      <c r="L96" s="87">
        <v>0.02</v>
      </c>
      <c r="M96" s="87">
        <v>1.1300000000000001E-2</v>
      </c>
      <c r="N96" s="83">
        <v>82.55</v>
      </c>
      <c r="O96" s="85">
        <v>100.15</v>
      </c>
      <c r="P96" s="83">
        <v>8.2670000000000007E-2</v>
      </c>
      <c r="Q96" s="84">
        <v>6.1148366470244821E-5</v>
      </c>
      <c r="R96" s="84">
        <f>P96/'סכום נכסי הקרן'!$C$42</f>
        <v>2.3350979835614557E-6</v>
      </c>
    </row>
    <row r="97" spans="2:18">
      <c r="B97" s="76" t="s">
        <v>2220</v>
      </c>
      <c r="C97" s="86" t="s">
        <v>2133</v>
      </c>
      <c r="D97" s="73">
        <v>7372</v>
      </c>
      <c r="E97" s="73" t="s">
        <v>2195</v>
      </c>
      <c r="F97" s="73" t="s">
        <v>677</v>
      </c>
      <c r="G97" s="98">
        <v>43853</v>
      </c>
      <c r="H97" s="73"/>
      <c r="I97" s="83">
        <v>2.0300000000000002</v>
      </c>
      <c r="J97" s="86" t="s">
        <v>634</v>
      </c>
      <c r="K97" s="86" t="s">
        <v>128</v>
      </c>
      <c r="L97" s="87">
        <v>2.2499999999999999E-2</v>
      </c>
      <c r="M97" s="87">
        <v>5.0099999999999999E-2</v>
      </c>
      <c r="N97" s="83">
        <v>734.06</v>
      </c>
      <c r="O97" s="85">
        <v>94.77</v>
      </c>
      <c r="P97" s="83">
        <v>0.69567000000000001</v>
      </c>
      <c r="Q97" s="84">
        <v>5.1456494620001462E-4</v>
      </c>
      <c r="R97" s="84">
        <f>P97/'סכום נכסי הקרן'!$C$42</f>
        <v>1.9649904611397096E-5</v>
      </c>
    </row>
    <row r="98" spans="2:18">
      <c r="B98" s="76" t="s">
        <v>2220</v>
      </c>
      <c r="C98" s="86" t="s">
        <v>2133</v>
      </c>
      <c r="D98" s="73">
        <v>7250</v>
      </c>
      <c r="E98" s="73" t="s">
        <v>2195</v>
      </c>
      <c r="F98" s="73" t="s">
        <v>677</v>
      </c>
      <c r="G98" s="98">
        <v>43768</v>
      </c>
      <c r="H98" s="73"/>
      <c r="I98" s="83">
        <v>2.0299999999999998</v>
      </c>
      <c r="J98" s="86" t="s">
        <v>634</v>
      </c>
      <c r="K98" s="86" t="s">
        <v>128</v>
      </c>
      <c r="L98" s="87">
        <v>2.2499999999999999E-2</v>
      </c>
      <c r="M98" s="87">
        <v>4.6400000000000004E-2</v>
      </c>
      <c r="N98" s="83">
        <v>5407.02</v>
      </c>
      <c r="O98" s="85">
        <v>95.45</v>
      </c>
      <c r="P98" s="83">
        <v>5.1609999999999996</v>
      </c>
      <c r="Q98" s="84">
        <v>3.817427353972825E-3</v>
      </c>
      <c r="R98" s="84">
        <f>P98/'סכום נכסי הקרן'!$C$42</f>
        <v>1.4577767863990166E-4</v>
      </c>
    </row>
    <row r="99" spans="2:18">
      <c r="B99" s="76" t="s">
        <v>2220</v>
      </c>
      <c r="C99" s="86" t="s">
        <v>2133</v>
      </c>
      <c r="D99" s="73">
        <v>7375</v>
      </c>
      <c r="E99" s="73" t="s">
        <v>2195</v>
      </c>
      <c r="F99" s="73" t="s">
        <v>677</v>
      </c>
      <c r="G99" s="98">
        <v>43853</v>
      </c>
      <c r="H99" s="73"/>
      <c r="I99" s="83">
        <v>0.17</v>
      </c>
      <c r="J99" s="86" t="s">
        <v>634</v>
      </c>
      <c r="K99" s="86" t="s">
        <v>128</v>
      </c>
      <c r="L99" s="87">
        <v>0.02</v>
      </c>
      <c r="M99" s="87">
        <v>4.2999999999999997E-2</v>
      </c>
      <c r="N99" s="83">
        <v>1421.72</v>
      </c>
      <c r="O99" s="85">
        <v>99.63</v>
      </c>
      <c r="P99" s="83">
        <v>1.4164600000000001</v>
      </c>
      <c r="Q99" s="84">
        <v>1.0477103564829197E-3</v>
      </c>
      <c r="R99" s="84">
        <f>P99/'סכום נכסי הקרן'!$C$42</f>
        <v>4.0009349096352482E-5</v>
      </c>
    </row>
    <row r="100" spans="2:18">
      <c r="B100" s="76" t="s">
        <v>2220</v>
      </c>
      <c r="C100" s="86" t="s">
        <v>2133</v>
      </c>
      <c r="D100" s="73">
        <v>7251</v>
      </c>
      <c r="E100" s="73" t="s">
        <v>2195</v>
      </c>
      <c r="F100" s="73" t="s">
        <v>677</v>
      </c>
      <c r="G100" s="98">
        <v>43768</v>
      </c>
      <c r="H100" s="73"/>
      <c r="I100" s="83">
        <v>0.17</v>
      </c>
      <c r="J100" s="86" t="s">
        <v>634</v>
      </c>
      <c r="K100" s="86" t="s">
        <v>128</v>
      </c>
      <c r="L100" s="87">
        <v>0.02</v>
      </c>
      <c r="M100" s="87">
        <v>2.5000000000000001E-2</v>
      </c>
      <c r="N100" s="83">
        <v>63.05</v>
      </c>
      <c r="O100" s="85">
        <v>99.93</v>
      </c>
      <c r="P100" s="83">
        <v>6.3E-2</v>
      </c>
      <c r="Q100" s="84">
        <v>4.6599093838459212E-5</v>
      </c>
      <c r="R100" s="84">
        <f>P100/'סכום נכסי הקרן'!$C$42</f>
        <v>1.7794988867106774E-6</v>
      </c>
    </row>
    <row r="101" spans="2:18">
      <c r="B101" s="76" t="s">
        <v>2221</v>
      </c>
      <c r="C101" s="86" t="s">
        <v>2133</v>
      </c>
      <c r="D101" s="73">
        <v>6718</v>
      </c>
      <c r="E101" s="73" t="s">
        <v>2196</v>
      </c>
      <c r="F101" s="73" t="s">
        <v>677</v>
      </c>
      <c r="G101" s="98">
        <v>43482</v>
      </c>
      <c r="H101" s="73"/>
      <c r="I101" s="83">
        <v>3.3599999999999994</v>
      </c>
      <c r="J101" s="86" t="s">
        <v>2139</v>
      </c>
      <c r="K101" s="86" t="s">
        <v>128</v>
      </c>
      <c r="L101" s="87">
        <v>4.1299999999999996E-2</v>
      </c>
      <c r="M101" s="87">
        <v>3.8399999999999997E-2</v>
      </c>
      <c r="N101" s="83">
        <v>45813.25</v>
      </c>
      <c r="O101" s="85">
        <v>102.1</v>
      </c>
      <c r="P101" s="83">
        <v>46.775330000000004</v>
      </c>
      <c r="Q101" s="84">
        <v>3.4598222095157088E-2</v>
      </c>
      <c r="R101" s="84">
        <f>P101/'סכום נכסי הקרן'!$C$42</f>
        <v>1.3212166295321359E-3</v>
      </c>
    </row>
    <row r="102" spans="2:18">
      <c r="B102" s="72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83"/>
      <c r="O102" s="85"/>
      <c r="P102" s="73"/>
      <c r="Q102" s="84"/>
      <c r="R102" s="73"/>
    </row>
    <row r="103" spans="2:18">
      <c r="B103" s="70" t="s">
        <v>39</v>
      </c>
      <c r="C103" s="71"/>
      <c r="D103" s="71"/>
      <c r="E103" s="71"/>
      <c r="F103" s="71"/>
      <c r="G103" s="71"/>
      <c r="H103" s="71"/>
      <c r="I103" s="80">
        <v>4.3004515130619714</v>
      </c>
      <c r="J103" s="71"/>
      <c r="K103" s="71"/>
      <c r="L103" s="71"/>
      <c r="M103" s="91">
        <v>3.8762686390742714E-2</v>
      </c>
      <c r="N103" s="80"/>
      <c r="O103" s="82"/>
      <c r="P103" s="80">
        <v>608.7017699999999</v>
      </c>
      <c r="Q103" s="81">
        <v>0.45023731587089227</v>
      </c>
      <c r="R103" s="81">
        <f>P103/'סכום נכסי הקרן'!$C$42</f>
        <v>1.7193398762759025E-2</v>
      </c>
    </row>
    <row r="104" spans="2:18">
      <c r="B104" s="89" t="s">
        <v>37</v>
      </c>
      <c r="C104" s="71"/>
      <c r="D104" s="71"/>
      <c r="E104" s="71"/>
      <c r="F104" s="71"/>
      <c r="G104" s="71"/>
      <c r="H104" s="71"/>
      <c r="I104" s="80">
        <v>4.3004515130619714</v>
      </c>
      <c r="J104" s="71"/>
      <c r="K104" s="71"/>
      <c r="L104" s="71"/>
      <c r="M104" s="91">
        <v>3.8762686390742714E-2</v>
      </c>
      <c r="N104" s="80"/>
      <c r="O104" s="82"/>
      <c r="P104" s="80">
        <f>SUM(P105:P160)</f>
        <v>608.70177000000012</v>
      </c>
      <c r="Q104" s="81">
        <v>0.45023731587089227</v>
      </c>
      <c r="R104" s="81">
        <f>P104/'סכום נכסי הקרן'!$C$42</f>
        <v>1.7193398762759032E-2</v>
      </c>
    </row>
    <row r="105" spans="2:18">
      <c r="B105" s="76" t="s">
        <v>2222</v>
      </c>
      <c r="C105" s="86" t="s">
        <v>2136</v>
      </c>
      <c r="D105" s="73" t="s">
        <v>2198</v>
      </c>
      <c r="E105" s="73"/>
      <c r="F105" s="73" t="s">
        <v>998</v>
      </c>
      <c r="G105" s="98">
        <v>43811</v>
      </c>
      <c r="H105" s="73" t="s">
        <v>883</v>
      </c>
      <c r="I105" s="83">
        <v>9.9599999999999991</v>
      </c>
      <c r="J105" s="86" t="s">
        <v>977</v>
      </c>
      <c r="K105" s="86" t="s">
        <v>127</v>
      </c>
      <c r="L105" s="87">
        <v>4.4800000000000006E-2</v>
      </c>
      <c r="M105" s="87">
        <v>3.6900000000000002E-2</v>
      </c>
      <c r="N105" s="83">
        <v>4501.8100000000004</v>
      </c>
      <c r="O105" s="85">
        <v>108.93</v>
      </c>
      <c r="P105" s="83">
        <v>17.482119999999998</v>
      </c>
      <c r="Q105" s="84">
        <v>1.2930967466273088E-2</v>
      </c>
      <c r="R105" s="84">
        <f>P105/'סכום נכסי הקרן'!$C$42</f>
        <v>4.9380020757686452E-4</v>
      </c>
    </row>
    <row r="106" spans="2:18">
      <c r="B106" s="76" t="s">
        <v>2223</v>
      </c>
      <c r="C106" s="86" t="s">
        <v>2136</v>
      </c>
      <c r="D106" s="73">
        <v>7088</v>
      </c>
      <c r="E106" s="73"/>
      <c r="F106" s="73" t="s">
        <v>910</v>
      </c>
      <c r="G106" s="98">
        <v>43684</v>
      </c>
      <c r="H106" s="73" t="s">
        <v>911</v>
      </c>
      <c r="I106" s="83">
        <v>8.5</v>
      </c>
      <c r="J106" s="86" t="s">
        <v>909</v>
      </c>
      <c r="K106" s="86" t="s">
        <v>127</v>
      </c>
      <c r="L106" s="87">
        <v>4.36E-2</v>
      </c>
      <c r="M106" s="87">
        <v>4.2800000000000005E-2</v>
      </c>
      <c r="N106" s="83">
        <v>8480.23</v>
      </c>
      <c r="O106" s="85">
        <v>102.11</v>
      </c>
      <c r="P106" s="83">
        <v>30.86994</v>
      </c>
      <c r="Q106" s="84">
        <v>2.2833511600755644E-2</v>
      </c>
      <c r="R106" s="84">
        <f>P106/'סכום נכסי הקרן'!$C$42</f>
        <v>8.719527597273875E-4</v>
      </c>
    </row>
    <row r="107" spans="2:18">
      <c r="B107" s="76" t="s">
        <v>2224</v>
      </c>
      <c r="C107" s="86" t="s">
        <v>2133</v>
      </c>
      <c r="D107" s="73" t="s">
        <v>2197</v>
      </c>
      <c r="E107" s="73"/>
      <c r="F107" s="73" t="s">
        <v>677</v>
      </c>
      <c r="G107" s="98">
        <v>43186</v>
      </c>
      <c r="H107" s="73" t="s">
        <v>2132</v>
      </c>
      <c r="I107" s="83">
        <v>5.6200000000000019</v>
      </c>
      <c r="J107" s="86" t="s">
        <v>151</v>
      </c>
      <c r="K107" s="86" t="s">
        <v>127</v>
      </c>
      <c r="L107" s="87">
        <v>4.8000000000000001E-2</v>
      </c>
      <c r="M107" s="87">
        <v>3.1E-2</v>
      </c>
      <c r="N107" s="83">
        <v>17182</v>
      </c>
      <c r="O107" s="85">
        <v>110.05</v>
      </c>
      <c r="P107" s="83">
        <v>67.409840000000003</v>
      </c>
      <c r="Q107" s="84">
        <v>4.9860912060246378E-2</v>
      </c>
      <c r="R107" s="84">
        <f>P107/'סכום נכסי הקרן'!$C$42</f>
        <v>1.9040592894181731E-3</v>
      </c>
    </row>
    <row r="108" spans="2:18">
      <c r="B108" s="76" t="s">
        <v>2224</v>
      </c>
      <c r="C108" s="86" t="s">
        <v>2133</v>
      </c>
      <c r="D108" s="73">
        <v>6831</v>
      </c>
      <c r="E108" s="73"/>
      <c r="F108" s="73" t="s">
        <v>677</v>
      </c>
      <c r="G108" s="98">
        <v>43552</v>
      </c>
      <c r="H108" s="73" t="s">
        <v>2132</v>
      </c>
      <c r="I108" s="83">
        <v>5.55</v>
      </c>
      <c r="J108" s="86" t="s">
        <v>151</v>
      </c>
      <c r="K108" s="86" t="s">
        <v>127</v>
      </c>
      <c r="L108" s="87">
        <v>4.5999999999999999E-2</v>
      </c>
      <c r="M108" s="87">
        <v>4.2199999999999994E-2</v>
      </c>
      <c r="N108" s="83">
        <v>10007.23</v>
      </c>
      <c r="O108" s="85">
        <v>102.52</v>
      </c>
      <c r="P108" s="83">
        <v>36.57479</v>
      </c>
      <c r="Q108" s="84">
        <v>2.7053207481459361E-2</v>
      </c>
      <c r="R108" s="84">
        <f>P108/'סכום נכסי הקרן'!$C$42</f>
        <v>1.0330920331218542E-3</v>
      </c>
    </row>
    <row r="109" spans="2:18">
      <c r="B109" s="76" t="s">
        <v>2225</v>
      </c>
      <c r="C109" s="86" t="s">
        <v>2136</v>
      </c>
      <c r="D109" s="73">
        <v>7258</v>
      </c>
      <c r="E109" s="73"/>
      <c r="F109" s="73" t="s">
        <v>677</v>
      </c>
      <c r="G109" s="98">
        <v>43774</v>
      </c>
      <c r="H109" s="73"/>
      <c r="I109" s="83">
        <v>5.2</v>
      </c>
      <c r="J109" s="86" t="s">
        <v>909</v>
      </c>
      <c r="K109" s="86" t="s">
        <v>127</v>
      </c>
      <c r="L109" s="87">
        <v>3.2393999999999999E-2</v>
      </c>
      <c r="M109" s="87">
        <v>3.1199999999999995E-2</v>
      </c>
      <c r="N109" s="83">
        <v>2178.86</v>
      </c>
      <c r="O109" s="85">
        <v>101.91</v>
      </c>
      <c r="P109" s="83">
        <v>7.91601</v>
      </c>
      <c r="Q109" s="84">
        <v>5.8552205208917702E-3</v>
      </c>
      <c r="R109" s="84">
        <f>P109/'סכום נכסי הקרן'!$C$42</f>
        <v>2.2359572987604111E-4</v>
      </c>
    </row>
    <row r="110" spans="2:18">
      <c r="B110" s="76" t="s">
        <v>2226</v>
      </c>
      <c r="C110" s="86" t="s">
        <v>2136</v>
      </c>
      <c r="D110" s="73">
        <v>7030</v>
      </c>
      <c r="E110" s="73"/>
      <c r="F110" s="73" t="s">
        <v>677</v>
      </c>
      <c r="G110" s="98">
        <v>43649</v>
      </c>
      <c r="H110" s="73"/>
      <c r="I110" s="83">
        <v>1.1000000000000001</v>
      </c>
      <c r="J110" s="86" t="s">
        <v>977</v>
      </c>
      <c r="K110" s="86" t="s">
        <v>127</v>
      </c>
      <c r="L110" s="87">
        <v>3.2729000000000001E-2</v>
      </c>
      <c r="M110" s="87">
        <v>6.4399999999999999E-2</v>
      </c>
      <c r="N110" s="83">
        <v>1096.8800000000001</v>
      </c>
      <c r="O110" s="85">
        <v>97.13</v>
      </c>
      <c r="P110" s="83">
        <v>3.7981500000000001</v>
      </c>
      <c r="Q110" s="84">
        <v>2.8093706073419661E-3</v>
      </c>
      <c r="R110" s="84">
        <f>P110/'סכום נכסי הקרן'!$C$42</f>
        <v>1.0728259835809778E-4</v>
      </c>
    </row>
    <row r="111" spans="2:18">
      <c r="B111" s="76" t="s">
        <v>2226</v>
      </c>
      <c r="C111" s="86" t="s">
        <v>2136</v>
      </c>
      <c r="D111" s="73">
        <v>7059</v>
      </c>
      <c r="E111" s="73"/>
      <c r="F111" s="73" t="s">
        <v>677</v>
      </c>
      <c r="G111" s="98">
        <v>43668</v>
      </c>
      <c r="H111" s="73"/>
      <c r="I111" s="83">
        <v>1.1000000000000001</v>
      </c>
      <c r="J111" s="86" t="s">
        <v>977</v>
      </c>
      <c r="K111" s="86" t="s">
        <v>127</v>
      </c>
      <c r="L111" s="87">
        <v>3.2729000000000001E-2</v>
      </c>
      <c r="M111" s="87">
        <v>6.4399999999999999E-2</v>
      </c>
      <c r="N111" s="83">
        <v>245.69</v>
      </c>
      <c r="O111" s="85">
        <v>97.13</v>
      </c>
      <c r="P111" s="83">
        <v>0.85075000000000001</v>
      </c>
      <c r="Q111" s="84">
        <v>6.2927268385824092E-4</v>
      </c>
      <c r="R111" s="84">
        <f>P111/'סכום נכסי הקרן'!$C$42</f>
        <v>2.403029647411284E-5</v>
      </c>
    </row>
    <row r="112" spans="2:18">
      <c r="B112" s="76" t="s">
        <v>2226</v>
      </c>
      <c r="C112" s="86" t="s">
        <v>2136</v>
      </c>
      <c r="D112" s="73">
        <v>7107</v>
      </c>
      <c r="E112" s="73"/>
      <c r="F112" s="73" t="s">
        <v>677</v>
      </c>
      <c r="G112" s="98">
        <v>43697</v>
      </c>
      <c r="H112" s="73"/>
      <c r="I112" s="83">
        <v>1.1000000000000001</v>
      </c>
      <c r="J112" s="86" t="s">
        <v>977</v>
      </c>
      <c r="K112" s="86" t="s">
        <v>127</v>
      </c>
      <c r="L112" s="87">
        <v>3.2729000000000001E-2</v>
      </c>
      <c r="M112" s="87">
        <v>6.4399999999999999E-2</v>
      </c>
      <c r="N112" s="83">
        <v>378.09</v>
      </c>
      <c r="O112" s="85">
        <v>97.13</v>
      </c>
      <c r="P112" s="83">
        <v>1.30921</v>
      </c>
      <c r="Q112" s="84">
        <v>9.6838094673411409E-4</v>
      </c>
      <c r="R112" s="84">
        <f>P112/'סכום נכסי הקרן'!$C$42</f>
        <v>3.6979964086833111E-5</v>
      </c>
    </row>
    <row r="113" spans="2:18">
      <c r="B113" s="76" t="s">
        <v>2226</v>
      </c>
      <c r="C113" s="86" t="s">
        <v>2136</v>
      </c>
      <c r="D113" s="73">
        <v>7182</v>
      </c>
      <c r="E113" s="73"/>
      <c r="F113" s="73" t="s">
        <v>677</v>
      </c>
      <c r="G113" s="98">
        <v>43728</v>
      </c>
      <c r="H113" s="73"/>
      <c r="I113" s="83">
        <v>1.0999999999999999</v>
      </c>
      <c r="J113" s="86" t="s">
        <v>977</v>
      </c>
      <c r="K113" s="86" t="s">
        <v>127</v>
      </c>
      <c r="L113" s="87">
        <v>3.2729000000000001E-2</v>
      </c>
      <c r="M113" s="87">
        <v>6.4399999999999999E-2</v>
      </c>
      <c r="N113" s="83">
        <v>538.28</v>
      </c>
      <c r="O113" s="85">
        <v>97.13</v>
      </c>
      <c r="P113" s="83">
        <v>1.86389</v>
      </c>
      <c r="Q113" s="84">
        <v>1.3786600795962817E-3</v>
      </c>
      <c r="R113" s="84">
        <f>P113/'סכום נכסי הקרן'!$C$42</f>
        <v>5.2647463173828012E-5</v>
      </c>
    </row>
    <row r="114" spans="2:18">
      <c r="B114" s="76" t="s">
        <v>2226</v>
      </c>
      <c r="C114" s="86" t="s">
        <v>2136</v>
      </c>
      <c r="D114" s="73">
        <v>7223</v>
      </c>
      <c r="E114" s="73"/>
      <c r="F114" s="73" t="s">
        <v>677</v>
      </c>
      <c r="G114" s="98">
        <v>43759</v>
      </c>
      <c r="H114" s="73"/>
      <c r="I114" s="83">
        <v>1.1000000000000001</v>
      </c>
      <c r="J114" s="86" t="s">
        <v>977</v>
      </c>
      <c r="K114" s="86" t="s">
        <v>127</v>
      </c>
      <c r="L114" s="87">
        <v>3.2729000000000001E-2</v>
      </c>
      <c r="M114" s="87">
        <v>6.4399999999999999E-2</v>
      </c>
      <c r="N114" s="83">
        <v>674.1</v>
      </c>
      <c r="O114" s="85">
        <v>97.13</v>
      </c>
      <c r="P114" s="83">
        <v>2.3342199999999997</v>
      </c>
      <c r="Q114" s="84">
        <v>1.7265482034858452E-3</v>
      </c>
      <c r="R114" s="84">
        <f>P114/'סכום נכסי הקרן'!$C$42</f>
        <v>6.5932410973615821E-5</v>
      </c>
    </row>
    <row r="115" spans="2:18">
      <c r="B115" s="76" t="s">
        <v>2226</v>
      </c>
      <c r="C115" s="86" t="s">
        <v>2136</v>
      </c>
      <c r="D115" s="73">
        <v>7503</v>
      </c>
      <c r="E115" s="73"/>
      <c r="F115" s="73" t="s">
        <v>677</v>
      </c>
      <c r="G115" s="98">
        <v>43910</v>
      </c>
      <c r="H115" s="73"/>
      <c r="I115" s="83">
        <v>1.1000000000000001</v>
      </c>
      <c r="J115" s="86" t="s">
        <v>977</v>
      </c>
      <c r="K115" s="86" t="s">
        <v>127</v>
      </c>
      <c r="L115" s="87">
        <v>3.2729000000000001E-2</v>
      </c>
      <c r="M115" s="87">
        <v>6.4299999999999982E-2</v>
      </c>
      <c r="N115" s="83">
        <v>414.21</v>
      </c>
      <c r="O115" s="85">
        <v>97.14</v>
      </c>
      <c r="P115" s="83">
        <v>1.4344100000000002</v>
      </c>
      <c r="Q115" s="84">
        <v>1.0609873998860999E-3</v>
      </c>
      <c r="R115" s="84">
        <f>P115/'סכום נכסי הקרן'!$C$42</f>
        <v>4.051636504899465E-5</v>
      </c>
    </row>
    <row r="116" spans="2:18">
      <c r="B116" s="76" t="s">
        <v>2226</v>
      </c>
      <c r="C116" s="86" t="s">
        <v>2136</v>
      </c>
      <c r="D116" s="73">
        <v>7363</v>
      </c>
      <c r="E116" s="73"/>
      <c r="F116" s="73" t="s">
        <v>677</v>
      </c>
      <c r="G116" s="98">
        <v>43851</v>
      </c>
      <c r="H116" s="73"/>
      <c r="I116" s="83">
        <v>1.0999999999999999</v>
      </c>
      <c r="J116" s="86" t="s">
        <v>977</v>
      </c>
      <c r="K116" s="86" t="s">
        <v>127</v>
      </c>
      <c r="L116" s="87">
        <v>3.2729000000000001E-2</v>
      </c>
      <c r="M116" s="87">
        <v>6.4399999999999999E-2</v>
      </c>
      <c r="N116" s="83">
        <v>760.46</v>
      </c>
      <c r="O116" s="85">
        <v>97.13</v>
      </c>
      <c r="P116" s="83">
        <v>2.6332499999999999</v>
      </c>
      <c r="Q116" s="84">
        <v>1.9477311722241701E-3</v>
      </c>
      <c r="R116" s="84">
        <f>P116/'סכום נכסי הקרן'!$C$42</f>
        <v>7.4378816562395092E-5</v>
      </c>
    </row>
    <row r="117" spans="2:18">
      <c r="B117" s="76" t="s">
        <v>2226</v>
      </c>
      <c r="C117" s="86" t="s">
        <v>2136</v>
      </c>
      <c r="D117" s="73">
        <v>7443</v>
      </c>
      <c r="E117" s="73"/>
      <c r="F117" s="73" t="s">
        <v>677</v>
      </c>
      <c r="G117" s="98">
        <v>43881</v>
      </c>
      <c r="H117" s="73"/>
      <c r="I117" s="83">
        <v>1.1000000000000001</v>
      </c>
      <c r="J117" s="86" t="s">
        <v>977</v>
      </c>
      <c r="K117" s="86" t="s">
        <v>127</v>
      </c>
      <c r="L117" s="87">
        <v>3.2729000000000001E-2</v>
      </c>
      <c r="M117" s="87">
        <v>6.4399999999999999E-2</v>
      </c>
      <c r="N117" s="83">
        <v>577.41</v>
      </c>
      <c r="O117" s="85">
        <v>97.13</v>
      </c>
      <c r="P117" s="83">
        <v>1.9994000000000001</v>
      </c>
      <c r="Q117" s="84">
        <v>1.478892511438339E-3</v>
      </c>
      <c r="R117" s="84">
        <f>P117/'סכום נכסי הקרן'!$C$42</f>
        <v>5.6475080541100452E-5</v>
      </c>
    </row>
    <row r="118" spans="2:18">
      <c r="B118" s="76" t="s">
        <v>2226</v>
      </c>
      <c r="C118" s="86" t="s">
        <v>2136</v>
      </c>
      <c r="D118" s="73">
        <v>7272</v>
      </c>
      <c r="E118" s="73"/>
      <c r="F118" s="73" t="s">
        <v>677</v>
      </c>
      <c r="G118" s="98">
        <v>43799</v>
      </c>
      <c r="H118" s="73"/>
      <c r="I118" s="83">
        <v>1.1000000000000001</v>
      </c>
      <c r="J118" s="86" t="s">
        <v>977</v>
      </c>
      <c r="K118" s="86" t="s">
        <v>127</v>
      </c>
      <c r="L118" s="87">
        <v>3.2729000000000001E-2</v>
      </c>
      <c r="M118" s="87">
        <v>6.4399999999999999E-2</v>
      </c>
      <c r="N118" s="83">
        <v>893.96</v>
      </c>
      <c r="O118" s="85">
        <v>97.13</v>
      </c>
      <c r="P118" s="83">
        <v>3.09552</v>
      </c>
      <c r="Q118" s="84">
        <v>2.2896575707750358E-3</v>
      </c>
      <c r="R118" s="84">
        <f>P118/'סכום נכסי הקרן'!$C$42</f>
        <v>8.7436101488740258E-5</v>
      </c>
    </row>
    <row r="119" spans="2:18">
      <c r="B119" s="76" t="s">
        <v>2226</v>
      </c>
      <c r="C119" s="86" t="s">
        <v>2136</v>
      </c>
      <c r="D119" s="73">
        <v>7313</v>
      </c>
      <c r="E119" s="73"/>
      <c r="F119" s="73" t="s">
        <v>677</v>
      </c>
      <c r="G119" s="98">
        <v>43819</v>
      </c>
      <c r="H119" s="73"/>
      <c r="I119" s="83">
        <v>1.1000000000000001</v>
      </c>
      <c r="J119" s="86" t="s">
        <v>977</v>
      </c>
      <c r="K119" s="86" t="s">
        <v>127</v>
      </c>
      <c r="L119" s="87">
        <v>3.2729000000000001E-2</v>
      </c>
      <c r="M119" s="87">
        <v>6.4399999999999999E-2</v>
      </c>
      <c r="N119" s="83">
        <v>864.83</v>
      </c>
      <c r="O119" s="85">
        <v>97.13</v>
      </c>
      <c r="P119" s="83">
        <v>2.99464</v>
      </c>
      <c r="Q119" s="84">
        <v>2.2150398471810079E-3</v>
      </c>
      <c r="R119" s="84">
        <f>P119/'סכום נכסי הקרן'!$C$42</f>
        <v>8.4586643588877199E-5</v>
      </c>
    </row>
    <row r="120" spans="2:18">
      <c r="B120" s="76" t="s">
        <v>2227</v>
      </c>
      <c r="C120" s="86" t="s">
        <v>2136</v>
      </c>
      <c r="D120" s="73">
        <v>7364</v>
      </c>
      <c r="E120" s="73"/>
      <c r="F120" s="73" t="s">
        <v>677</v>
      </c>
      <c r="G120" s="98">
        <v>43846</v>
      </c>
      <c r="H120" s="73"/>
      <c r="I120" s="83">
        <v>2.85</v>
      </c>
      <c r="J120" s="86" t="s">
        <v>977</v>
      </c>
      <c r="K120" s="86" t="s">
        <v>129</v>
      </c>
      <c r="L120" s="87">
        <v>1.7500000000000002E-2</v>
      </c>
      <c r="M120" s="87">
        <v>3.2700000000000007E-2</v>
      </c>
      <c r="N120" s="83">
        <v>16148.09</v>
      </c>
      <c r="O120" s="85">
        <v>95.94</v>
      </c>
      <c r="P120" s="83">
        <v>60.425280000000001</v>
      </c>
      <c r="Q120" s="84">
        <v>4.4694655443415443E-2</v>
      </c>
      <c r="R120" s="84">
        <f>P120/'סכום נכסי הקרן'!$C$42</f>
        <v>1.7067733093520789E-3</v>
      </c>
    </row>
    <row r="121" spans="2:18">
      <c r="B121" s="76" t="s">
        <v>2228</v>
      </c>
      <c r="C121" s="86" t="s">
        <v>2136</v>
      </c>
      <c r="D121" s="73">
        <v>7384</v>
      </c>
      <c r="E121" s="73"/>
      <c r="F121" s="73" t="s">
        <v>677</v>
      </c>
      <c r="G121" s="98">
        <v>43861</v>
      </c>
      <c r="H121" s="73"/>
      <c r="I121" s="83">
        <v>6.07</v>
      </c>
      <c r="J121" s="86" t="s">
        <v>977</v>
      </c>
      <c r="K121" s="86" t="s">
        <v>129</v>
      </c>
      <c r="L121" s="87">
        <v>2.6249999999999999E-2</v>
      </c>
      <c r="M121" s="87">
        <v>4.5499999999999999E-2</v>
      </c>
      <c r="N121" s="83">
        <v>43.31</v>
      </c>
      <c r="O121" s="85">
        <v>89.66</v>
      </c>
      <c r="P121" s="83">
        <v>0.15145</v>
      </c>
      <c r="Q121" s="84">
        <v>1.1202274225134362E-4</v>
      </c>
      <c r="R121" s="84">
        <f>P121/'סכום נכסי הקרן'!$C$42</f>
        <v>4.2778588316243188E-6</v>
      </c>
    </row>
    <row r="122" spans="2:18">
      <c r="B122" s="76" t="s">
        <v>2228</v>
      </c>
      <c r="C122" s="86" t="s">
        <v>2136</v>
      </c>
      <c r="D122" s="73">
        <v>7385</v>
      </c>
      <c r="E122" s="73"/>
      <c r="F122" s="73" t="s">
        <v>677</v>
      </c>
      <c r="G122" s="98">
        <v>43861</v>
      </c>
      <c r="H122" s="73"/>
      <c r="I122" s="83">
        <v>5.91</v>
      </c>
      <c r="J122" s="86" t="s">
        <v>977</v>
      </c>
      <c r="K122" s="86" t="s">
        <v>130</v>
      </c>
      <c r="L122" s="87">
        <v>3.4705E-2</v>
      </c>
      <c r="M122" s="87">
        <v>5.4399999999999983E-2</v>
      </c>
      <c r="N122" s="83">
        <v>141.19</v>
      </c>
      <c r="O122" s="85">
        <v>89.87</v>
      </c>
      <c r="P122" s="83">
        <v>0.55809000000000009</v>
      </c>
      <c r="Q122" s="84">
        <v>4.1280140127469378E-4</v>
      </c>
      <c r="R122" s="84">
        <f>P122/'סכום נכסי הקרן'!$C$42</f>
        <v>1.5763817994989874E-5</v>
      </c>
    </row>
    <row r="123" spans="2:18">
      <c r="B123" s="76" t="s">
        <v>2228</v>
      </c>
      <c r="C123" s="86" t="s">
        <v>2136</v>
      </c>
      <c r="D123" s="73">
        <v>7276</v>
      </c>
      <c r="E123" s="73"/>
      <c r="F123" s="73" t="s">
        <v>677</v>
      </c>
      <c r="G123" s="98">
        <v>43798</v>
      </c>
      <c r="H123" s="73"/>
      <c r="I123" s="83">
        <v>6.0699999999999994</v>
      </c>
      <c r="J123" s="86" t="s">
        <v>977</v>
      </c>
      <c r="K123" s="86" t="s">
        <v>129</v>
      </c>
      <c r="L123" s="87">
        <v>2.6249999999999999E-2</v>
      </c>
      <c r="M123" s="87">
        <v>4.5499999999999999E-2</v>
      </c>
      <c r="N123" s="83">
        <v>1888.47</v>
      </c>
      <c r="O123" s="85">
        <v>89.66</v>
      </c>
      <c r="P123" s="83">
        <v>6.6039899999999996</v>
      </c>
      <c r="Q123" s="84">
        <v>4.8847611066388293E-3</v>
      </c>
      <c r="R123" s="84">
        <f>P123/'סכום נכסי הקרן'!$C$42</f>
        <v>1.8653639448965788E-4</v>
      </c>
    </row>
    <row r="124" spans="2:18">
      <c r="B124" s="76" t="s">
        <v>2228</v>
      </c>
      <c r="C124" s="86" t="s">
        <v>2136</v>
      </c>
      <c r="D124" s="73">
        <v>7275</v>
      </c>
      <c r="E124" s="73"/>
      <c r="F124" s="73" t="s">
        <v>677</v>
      </c>
      <c r="G124" s="98">
        <v>43799</v>
      </c>
      <c r="H124" s="73"/>
      <c r="I124" s="83">
        <v>5.91</v>
      </c>
      <c r="J124" s="86" t="s">
        <v>977</v>
      </c>
      <c r="K124" s="86" t="s">
        <v>130</v>
      </c>
      <c r="L124" s="87">
        <v>3.4705E-2</v>
      </c>
      <c r="M124" s="87">
        <v>5.4399999999999997E-2</v>
      </c>
      <c r="N124" s="83">
        <v>1774.59</v>
      </c>
      <c r="O124" s="85">
        <v>89.85</v>
      </c>
      <c r="P124" s="83">
        <v>7.0134399999999992</v>
      </c>
      <c r="Q124" s="84">
        <v>5.1876182331810055E-3</v>
      </c>
      <c r="R124" s="84">
        <f>P124/'סכום נכסי הקרן'!$C$42</f>
        <v>1.9810172495257354E-4</v>
      </c>
    </row>
    <row r="125" spans="2:18">
      <c r="B125" s="76" t="s">
        <v>2229</v>
      </c>
      <c r="C125" s="86" t="s">
        <v>2136</v>
      </c>
      <c r="D125" s="73" t="s">
        <v>2199</v>
      </c>
      <c r="E125" s="73"/>
      <c r="F125" s="73" t="s">
        <v>677</v>
      </c>
      <c r="G125" s="98">
        <v>43797</v>
      </c>
      <c r="H125" s="73"/>
      <c r="I125" s="83">
        <v>6</v>
      </c>
      <c r="J125" s="86" t="s">
        <v>909</v>
      </c>
      <c r="K125" s="86" t="s">
        <v>127</v>
      </c>
      <c r="L125" s="87">
        <v>4.6100000000000002E-2</v>
      </c>
      <c r="M125" s="87">
        <v>4.4000000000000004E-2</v>
      </c>
      <c r="N125" s="83">
        <v>253.6</v>
      </c>
      <c r="O125" s="85">
        <v>100.23</v>
      </c>
      <c r="P125" s="83">
        <v>0.90615000000000001</v>
      </c>
      <c r="Q125" s="84">
        <v>6.7025029970983838E-4</v>
      </c>
      <c r="R125" s="84">
        <f>P125/'סכום נכסי הקרן'!$C$42</f>
        <v>2.5595125653855246E-5</v>
      </c>
    </row>
    <row r="126" spans="2:18">
      <c r="B126" s="76" t="s">
        <v>2229</v>
      </c>
      <c r="C126" s="86" t="s">
        <v>2136</v>
      </c>
      <c r="D126" s="73">
        <v>7386</v>
      </c>
      <c r="E126" s="73"/>
      <c r="F126" s="73" t="s">
        <v>677</v>
      </c>
      <c r="G126" s="98">
        <v>43861</v>
      </c>
      <c r="H126" s="73"/>
      <c r="I126" s="83">
        <v>6</v>
      </c>
      <c r="J126" s="86" t="s">
        <v>909</v>
      </c>
      <c r="K126" s="86" t="s">
        <v>127</v>
      </c>
      <c r="L126" s="87">
        <v>4.6100000000000002E-2</v>
      </c>
      <c r="M126" s="87">
        <v>4.3900000000000008E-2</v>
      </c>
      <c r="N126" s="83">
        <v>681.88</v>
      </c>
      <c r="O126" s="85">
        <v>100.23</v>
      </c>
      <c r="P126" s="83">
        <v>2.4365000000000001</v>
      </c>
      <c r="Q126" s="84">
        <v>1.8022014624985061E-3</v>
      </c>
      <c r="R126" s="84">
        <f>P126/'סכום נכסי הקרן'!$C$42</f>
        <v>6.8821413293183582E-5</v>
      </c>
    </row>
    <row r="127" spans="2:18">
      <c r="B127" s="76" t="s">
        <v>2229</v>
      </c>
      <c r="C127" s="86" t="s">
        <v>2136</v>
      </c>
      <c r="D127" s="73">
        <v>7535</v>
      </c>
      <c r="E127" s="73"/>
      <c r="F127" s="73" t="s">
        <v>677</v>
      </c>
      <c r="G127" s="98">
        <v>43921</v>
      </c>
      <c r="H127" s="73"/>
      <c r="I127" s="83">
        <v>6</v>
      </c>
      <c r="J127" s="86" t="s">
        <v>909</v>
      </c>
      <c r="K127" s="86" t="s">
        <v>127</v>
      </c>
      <c r="L127" s="87">
        <v>3.9844999999999998E-2</v>
      </c>
      <c r="M127" s="87">
        <v>4.4299999999999999E-2</v>
      </c>
      <c r="N127" s="83">
        <v>754.45</v>
      </c>
      <c r="O127" s="85">
        <v>100</v>
      </c>
      <c r="P127" s="83">
        <v>2.6896100000000001</v>
      </c>
      <c r="Q127" s="84">
        <v>1.9894188695056872E-3</v>
      </c>
      <c r="R127" s="84">
        <f>P127/'סכום נכסי הקרן'!$C$42</f>
        <v>7.5970761915649285E-5</v>
      </c>
    </row>
    <row r="128" spans="2:18">
      <c r="B128" s="76" t="s">
        <v>2229</v>
      </c>
      <c r="C128" s="86" t="s">
        <v>2136</v>
      </c>
      <c r="D128" s="73">
        <v>7125</v>
      </c>
      <c r="E128" s="73"/>
      <c r="F128" s="73" t="s">
        <v>677</v>
      </c>
      <c r="G128" s="98">
        <v>43706</v>
      </c>
      <c r="H128" s="73"/>
      <c r="I128" s="83">
        <v>6</v>
      </c>
      <c r="J128" s="86" t="s">
        <v>909</v>
      </c>
      <c r="K128" s="86" t="s">
        <v>127</v>
      </c>
      <c r="L128" s="87">
        <v>4.6100000000000002E-2</v>
      </c>
      <c r="M128" s="87">
        <v>4.3999999999999997E-2</v>
      </c>
      <c r="N128" s="83">
        <v>592.12</v>
      </c>
      <c r="O128" s="85">
        <v>100.23</v>
      </c>
      <c r="P128" s="83">
        <v>2.1157499999999998</v>
      </c>
      <c r="Q128" s="84">
        <v>1.5649529014082552E-3</v>
      </c>
      <c r="R128" s="84">
        <f>P128/'סכום נכסי הקרן'!$C$42</f>
        <v>5.9761504278700245E-5</v>
      </c>
    </row>
    <row r="129" spans="2:18">
      <c r="B129" s="76" t="s">
        <v>2229</v>
      </c>
      <c r="C129" s="86" t="s">
        <v>2136</v>
      </c>
      <c r="D129" s="73">
        <v>7204</v>
      </c>
      <c r="E129" s="73"/>
      <c r="F129" s="73" t="s">
        <v>677</v>
      </c>
      <c r="G129" s="98">
        <v>43738</v>
      </c>
      <c r="H129" s="73"/>
      <c r="I129" s="83">
        <v>6</v>
      </c>
      <c r="J129" s="86" t="s">
        <v>909</v>
      </c>
      <c r="K129" s="86" t="s">
        <v>127</v>
      </c>
      <c r="L129" s="87">
        <v>4.6100000000000002E-2</v>
      </c>
      <c r="M129" s="87">
        <v>4.3999999999999997E-2</v>
      </c>
      <c r="N129" s="83">
        <v>291.52</v>
      </c>
      <c r="O129" s="85">
        <v>100.23</v>
      </c>
      <c r="P129" s="83">
        <v>1.04166</v>
      </c>
      <c r="Q129" s="84">
        <v>7.7048273155189563E-4</v>
      </c>
      <c r="R129" s="84">
        <f>P129/'סכום נכסי הקרן'!$C$42</f>
        <v>2.9422743021127688E-5</v>
      </c>
    </row>
    <row r="130" spans="2:18">
      <c r="B130" s="76" t="s">
        <v>2229</v>
      </c>
      <c r="C130" s="86" t="s">
        <v>2136</v>
      </c>
      <c r="D130" s="73">
        <v>7246</v>
      </c>
      <c r="E130" s="73"/>
      <c r="F130" s="73" t="s">
        <v>677</v>
      </c>
      <c r="G130" s="98">
        <v>43769</v>
      </c>
      <c r="H130" s="73"/>
      <c r="I130" s="83">
        <v>6.0000000000000009</v>
      </c>
      <c r="J130" s="86" t="s">
        <v>909</v>
      </c>
      <c r="K130" s="86" t="s">
        <v>127</v>
      </c>
      <c r="L130" s="87">
        <v>4.6100000000000002E-2</v>
      </c>
      <c r="M130" s="87">
        <v>4.4000000000000004E-2</v>
      </c>
      <c r="N130" s="83">
        <v>551.82000000000005</v>
      </c>
      <c r="O130" s="85">
        <v>100.23</v>
      </c>
      <c r="P130" s="83">
        <v>1.97177</v>
      </c>
      <c r="Q130" s="84">
        <v>1.4584554802834718E-3</v>
      </c>
      <c r="R130" s="84">
        <f>P130/'סכום נכסי הקרן'!$C$42</f>
        <v>5.5694643172214481E-5</v>
      </c>
    </row>
    <row r="131" spans="2:18">
      <c r="B131" s="76" t="s">
        <v>2229</v>
      </c>
      <c r="C131" s="86" t="s">
        <v>2136</v>
      </c>
      <c r="D131" s="73">
        <v>7280</v>
      </c>
      <c r="E131" s="73"/>
      <c r="F131" s="73" t="s">
        <v>677</v>
      </c>
      <c r="G131" s="98">
        <v>43798</v>
      </c>
      <c r="H131" s="73"/>
      <c r="I131" s="83">
        <v>6.0000000000000009</v>
      </c>
      <c r="J131" s="86" t="s">
        <v>909</v>
      </c>
      <c r="K131" s="86" t="s">
        <v>127</v>
      </c>
      <c r="L131" s="87">
        <v>4.6100000000000002E-2</v>
      </c>
      <c r="M131" s="87">
        <v>4.4000000000000004E-2</v>
      </c>
      <c r="N131" s="83">
        <v>99.74</v>
      </c>
      <c r="O131" s="85">
        <v>100.23</v>
      </c>
      <c r="P131" s="83">
        <v>0.35639999999999999</v>
      </c>
      <c r="Q131" s="84">
        <v>2.6361773085756924E-4</v>
      </c>
      <c r="R131" s="84">
        <f>P131/'סכום נכסי הקרן'!$C$42</f>
        <v>1.0066879416248976E-5</v>
      </c>
    </row>
    <row r="132" spans="2:18">
      <c r="B132" s="76" t="s">
        <v>2229</v>
      </c>
      <c r="C132" s="86" t="s">
        <v>2136</v>
      </c>
      <c r="D132" s="73">
        <v>7337</v>
      </c>
      <c r="E132" s="73"/>
      <c r="F132" s="73" t="s">
        <v>677</v>
      </c>
      <c r="G132" s="98">
        <v>43830</v>
      </c>
      <c r="H132" s="73"/>
      <c r="I132" s="83">
        <v>5.9999999999999991</v>
      </c>
      <c r="J132" s="86" t="s">
        <v>909</v>
      </c>
      <c r="K132" s="86" t="s">
        <v>127</v>
      </c>
      <c r="L132" s="87">
        <v>4.6100000000000002E-2</v>
      </c>
      <c r="M132" s="87">
        <v>4.3900000000000008E-2</v>
      </c>
      <c r="N132" s="83">
        <v>669.23</v>
      </c>
      <c r="O132" s="85">
        <v>100.23</v>
      </c>
      <c r="P132" s="83">
        <v>2.3913000000000002</v>
      </c>
      <c r="Q132" s="84">
        <v>1.7687684618398021E-3</v>
      </c>
      <c r="R132" s="84">
        <f>P132/'סכום נכסי הקרן'!$C$42</f>
        <v>6.7544693457003858E-5</v>
      </c>
    </row>
    <row r="133" spans="2:18">
      <c r="B133" s="76" t="s">
        <v>2230</v>
      </c>
      <c r="C133" s="86" t="s">
        <v>2136</v>
      </c>
      <c r="D133" s="73">
        <v>7533</v>
      </c>
      <c r="E133" s="73"/>
      <c r="F133" s="73" t="s">
        <v>677</v>
      </c>
      <c r="G133" s="98">
        <v>43921</v>
      </c>
      <c r="H133" s="73"/>
      <c r="I133" s="83">
        <v>5.67</v>
      </c>
      <c r="J133" s="86" t="s">
        <v>909</v>
      </c>
      <c r="K133" s="86" t="s">
        <v>127</v>
      </c>
      <c r="L133" s="87">
        <v>3.9893999999999999E-2</v>
      </c>
      <c r="M133" s="87">
        <v>4.1100000000000005E-2</v>
      </c>
      <c r="N133" s="83">
        <v>183.69</v>
      </c>
      <c r="O133" s="85">
        <v>100</v>
      </c>
      <c r="P133" s="83">
        <v>0.65485000000000004</v>
      </c>
      <c r="Q133" s="84">
        <v>4.8437169206531775E-4</v>
      </c>
      <c r="R133" s="84">
        <f>P133/'סכום נכסי הקרן'!$C$42</f>
        <v>1.8496902316864876E-5</v>
      </c>
    </row>
    <row r="134" spans="2:18">
      <c r="B134" s="76" t="s">
        <v>2230</v>
      </c>
      <c r="C134" s="86" t="s">
        <v>2136</v>
      </c>
      <c r="D134" s="73">
        <v>6954</v>
      </c>
      <c r="E134" s="73"/>
      <c r="F134" s="73" t="s">
        <v>677</v>
      </c>
      <c r="G134" s="98">
        <v>43644</v>
      </c>
      <c r="H134" s="73"/>
      <c r="I134" s="83">
        <v>5.62</v>
      </c>
      <c r="J134" s="86" t="s">
        <v>909</v>
      </c>
      <c r="K134" s="86" t="s">
        <v>127</v>
      </c>
      <c r="L134" s="87">
        <v>4.4500999999999999E-2</v>
      </c>
      <c r="M134" s="87">
        <v>4.5400000000000003E-2</v>
      </c>
      <c r="N134" s="83">
        <v>854.13</v>
      </c>
      <c r="O134" s="85">
        <v>99.86</v>
      </c>
      <c r="P134" s="83">
        <v>3.0407299999999999</v>
      </c>
      <c r="Q134" s="84">
        <v>2.2491311524986996E-3</v>
      </c>
      <c r="R134" s="84">
        <f>P134/'סכום נכסי הקרן'!$C$42</f>
        <v>8.5888502377583464E-5</v>
      </c>
    </row>
    <row r="135" spans="2:18">
      <c r="B135" s="76" t="s">
        <v>2230</v>
      </c>
      <c r="C135" s="86" t="s">
        <v>2136</v>
      </c>
      <c r="D135" s="73">
        <v>7347</v>
      </c>
      <c r="E135" s="73"/>
      <c r="F135" s="73" t="s">
        <v>677</v>
      </c>
      <c r="G135" s="98">
        <v>43836</v>
      </c>
      <c r="H135" s="73"/>
      <c r="I135" s="83">
        <v>5.67</v>
      </c>
      <c r="J135" s="86" t="s">
        <v>909</v>
      </c>
      <c r="K135" s="86" t="s">
        <v>127</v>
      </c>
      <c r="L135" s="87">
        <v>4.3799999999999999E-2</v>
      </c>
      <c r="M135" s="87">
        <v>4.1400000000000006E-2</v>
      </c>
      <c r="N135" s="83">
        <v>3260.41</v>
      </c>
      <c r="O135" s="85">
        <v>99.86</v>
      </c>
      <c r="P135" s="83">
        <v>11.607059999999999</v>
      </c>
      <c r="Q135" s="84">
        <v>8.5853726687083552E-3</v>
      </c>
      <c r="R135" s="84">
        <f>P135/'סכום נכסי הקרן'!$C$42</f>
        <v>3.2785318012673072E-4</v>
      </c>
    </row>
    <row r="136" spans="2:18">
      <c r="B136" s="76" t="s">
        <v>2230</v>
      </c>
      <c r="C136" s="86" t="s">
        <v>2136</v>
      </c>
      <c r="D136" s="73">
        <v>7399</v>
      </c>
      <c r="E136" s="73"/>
      <c r="F136" s="73" t="s">
        <v>677</v>
      </c>
      <c r="G136" s="98">
        <v>43866</v>
      </c>
      <c r="H136" s="73"/>
      <c r="I136" s="83">
        <v>5.67</v>
      </c>
      <c r="J136" s="86" t="s">
        <v>909</v>
      </c>
      <c r="K136" s="86" t="s">
        <v>127</v>
      </c>
      <c r="L136" s="87">
        <v>4.3799999999999999E-2</v>
      </c>
      <c r="M136" s="87">
        <v>4.1399999999999999E-2</v>
      </c>
      <c r="N136" s="83">
        <v>1841.45</v>
      </c>
      <c r="O136" s="85">
        <v>99.86</v>
      </c>
      <c r="P136" s="83">
        <v>6.5555699999999995</v>
      </c>
      <c r="Q136" s="84">
        <v>4.8489463745172703E-3</v>
      </c>
      <c r="R136" s="84">
        <f>P136/'סכום נכסי הקרן'!$C$42</f>
        <v>1.8516872248815737E-4</v>
      </c>
    </row>
    <row r="137" spans="2:18">
      <c r="B137" s="76" t="s">
        <v>2230</v>
      </c>
      <c r="C137" s="86" t="s">
        <v>2136</v>
      </c>
      <c r="D137" s="73">
        <v>7471</v>
      </c>
      <c r="E137" s="73"/>
      <c r="F137" s="73" t="s">
        <v>677</v>
      </c>
      <c r="G137" s="98">
        <v>43895</v>
      </c>
      <c r="H137" s="73"/>
      <c r="I137" s="83">
        <v>5.67</v>
      </c>
      <c r="J137" s="86" t="s">
        <v>909</v>
      </c>
      <c r="K137" s="86" t="s">
        <v>127</v>
      </c>
      <c r="L137" s="87">
        <v>4.3799999999999999E-2</v>
      </c>
      <c r="M137" s="87">
        <v>4.07E-2</v>
      </c>
      <c r="N137" s="83">
        <v>730.15</v>
      </c>
      <c r="O137" s="85">
        <v>100.22</v>
      </c>
      <c r="P137" s="83">
        <v>2.60873</v>
      </c>
      <c r="Q137" s="84">
        <v>1.9295945090349795E-3</v>
      </c>
      <c r="R137" s="84">
        <f>P137/'סכום נכסי הקרן'!$C$42</f>
        <v>7.3686224297281675E-5</v>
      </c>
    </row>
    <row r="138" spans="2:18">
      <c r="B138" s="76" t="s">
        <v>2230</v>
      </c>
      <c r="C138" s="86" t="s">
        <v>2136</v>
      </c>
      <c r="D138" s="73">
        <v>7020</v>
      </c>
      <c r="E138" s="73"/>
      <c r="F138" s="73" t="s">
        <v>677</v>
      </c>
      <c r="G138" s="98">
        <v>43643</v>
      </c>
      <c r="H138" s="73"/>
      <c r="I138" s="83">
        <v>5.66</v>
      </c>
      <c r="J138" s="86" t="s">
        <v>909</v>
      </c>
      <c r="K138" s="86" t="s">
        <v>127</v>
      </c>
      <c r="L138" s="87">
        <v>4.3799999999999999E-2</v>
      </c>
      <c r="M138" s="87">
        <v>4.2699999999999995E-2</v>
      </c>
      <c r="N138" s="83">
        <v>101.03</v>
      </c>
      <c r="O138" s="85">
        <v>99.86</v>
      </c>
      <c r="P138" s="83">
        <v>0.35968</v>
      </c>
      <c r="Q138" s="84">
        <v>2.6604384240979382E-4</v>
      </c>
      <c r="R138" s="84">
        <f>P138/'סכום נכסי הקרן'!$C$42</f>
        <v>1.015952634241423E-5</v>
      </c>
    </row>
    <row r="139" spans="2:18">
      <c r="B139" s="76" t="s">
        <v>2230</v>
      </c>
      <c r="C139" s="86" t="s">
        <v>2136</v>
      </c>
      <c r="D139" s="73">
        <v>7301</v>
      </c>
      <c r="E139" s="73"/>
      <c r="F139" s="73" t="s">
        <v>677</v>
      </c>
      <c r="G139" s="98">
        <v>43804</v>
      </c>
      <c r="H139" s="73"/>
      <c r="I139" s="83">
        <v>5.65</v>
      </c>
      <c r="J139" s="86" t="s">
        <v>909</v>
      </c>
      <c r="K139" s="86" t="s">
        <v>127</v>
      </c>
      <c r="L139" s="87">
        <v>4.3799999999999999E-2</v>
      </c>
      <c r="M139" s="87">
        <v>4.1400000000000006E-2</v>
      </c>
      <c r="N139" s="83">
        <v>1377.64</v>
      </c>
      <c r="O139" s="85">
        <v>99.86</v>
      </c>
      <c r="P139" s="83">
        <v>4.9043999999999999</v>
      </c>
      <c r="Q139" s="84">
        <v>3.6276285051006249E-3</v>
      </c>
      <c r="R139" s="84">
        <f>P139/'סכום נכסי הקרן'!$C$42</f>
        <v>1.3852975142831503E-4</v>
      </c>
    </row>
    <row r="140" spans="2:18">
      <c r="B140" s="76" t="s">
        <v>2230</v>
      </c>
      <c r="C140" s="86" t="s">
        <v>2136</v>
      </c>
      <c r="D140" s="73">
        <v>7336</v>
      </c>
      <c r="E140" s="73"/>
      <c r="F140" s="73" t="s">
        <v>677</v>
      </c>
      <c r="G140" s="98">
        <v>43830</v>
      </c>
      <c r="H140" s="73"/>
      <c r="I140" s="83">
        <v>5.67</v>
      </c>
      <c r="J140" s="86" t="s">
        <v>909</v>
      </c>
      <c r="K140" s="86" t="s">
        <v>127</v>
      </c>
      <c r="L140" s="87">
        <v>4.3799999999999999E-2</v>
      </c>
      <c r="M140" s="87">
        <v>4.1399999999999985E-2</v>
      </c>
      <c r="N140" s="83">
        <v>91.83</v>
      </c>
      <c r="O140" s="85">
        <v>99.86</v>
      </c>
      <c r="P140" s="83">
        <v>0.32691000000000003</v>
      </c>
      <c r="Q140" s="84">
        <v>2.4180491693223338E-4</v>
      </c>
      <c r="R140" s="84">
        <f>P140/'סכום נכסי הקרן'!$C$42</f>
        <v>9.2339044611839313E-6</v>
      </c>
    </row>
    <row r="141" spans="2:18">
      <c r="B141" s="76" t="s">
        <v>2231</v>
      </c>
      <c r="C141" s="86" t="s">
        <v>2136</v>
      </c>
      <c r="D141" s="73">
        <v>7319</v>
      </c>
      <c r="E141" s="73"/>
      <c r="F141" s="73" t="s">
        <v>677</v>
      </c>
      <c r="G141" s="98">
        <v>43818</v>
      </c>
      <c r="H141" s="73"/>
      <c r="I141" s="83">
        <v>2.3699999999999997</v>
      </c>
      <c r="J141" s="86" t="s">
        <v>984</v>
      </c>
      <c r="K141" s="86" t="s">
        <v>127</v>
      </c>
      <c r="L141" s="87">
        <v>3.5819999999999998E-2</v>
      </c>
      <c r="M141" s="87">
        <v>3.4099999999999998E-2</v>
      </c>
      <c r="N141" s="83">
        <v>23616.25</v>
      </c>
      <c r="O141" s="85">
        <v>99.5</v>
      </c>
      <c r="P141" s="83">
        <v>83.770939999999996</v>
      </c>
      <c r="Q141" s="84">
        <v>6.1962696730094226E-2</v>
      </c>
      <c r="R141" s="84">
        <f>P141/'סכום נכסי הקרן'!$C$42</f>
        <v>2.3661951502969357E-3</v>
      </c>
    </row>
    <row r="142" spans="2:18">
      <c r="B142" s="76" t="s">
        <v>2231</v>
      </c>
      <c r="C142" s="86" t="s">
        <v>2136</v>
      </c>
      <c r="D142" s="73">
        <v>7320</v>
      </c>
      <c r="E142" s="73"/>
      <c r="F142" s="73" t="s">
        <v>677</v>
      </c>
      <c r="G142" s="98">
        <v>43819</v>
      </c>
      <c r="H142" s="73"/>
      <c r="I142" s="83">
        <v>2.3700000000000006</v>
      </c>
      <c r="J142" s="86" t="s">
        <v>984</v>
      </c>
      <c r="K142" s="86" t="s">
        <v>127</v>
      </c>
      <c r="L142" s="87">
        <v>3.5819999999999998E-2</v>
      </c>
      <c r="M142" s="87">
        <v>3.4099999999999998E-2</v>
      </c>
      <c r="N142" s="83">
        <v>720.89</v>
      </c>
      <c r="O142" s="85">
        <v>99.5</v>
      </c>
      <c r="P142" s="83">
        <v>2.5570999999999997</v>
      </c>
      <c r="Q142" s="84">
        <v>1.8914054421321277E-3</v>
      </c>
      <c r="R142" s="84">
        <f>P142/'סכום נכסי הקרן'!$C$42</f>
        <v>7.222788259060116E-5</v>
      </c>
    </row>
    <row r="143" spans="2:18">
      <c r="B143" s="76" t="s">
        <v>2231</v>
      </c>
      <c r="C143" s="86" t="s">
        <v>2136</v>
      </c>
      <c r="D143" s="73">
        <v>7441</v>
      </c>
      <c r="E143" s="73"/>
      <c r="F143" s="73" t="s">
        <v>677</v>
      </c>
      <c r="G143" s="98">
        <v>43885</v>
      </c>
      <c r="H143" s="73"/>
      <c r="I143" s="83">
        <v>2.3699999999999997</v>
      </c>
      <c r="J143" s="86" t="s">
        <v>984</v>
      </c>
      <c r="K143" s="86" t="s">
        <v>127</v>
      </c>
      <c r="L143" s="87">
        <v>3.5819999999999998E-2</v>
      </c>
      <c r="M143" s="87">
        <v>3.44E-2</v>
      </c>
      <c r="N143" s="83">
        <v>200.88</v>
      </c>
      <c r="O143" s="85">
        <v>99.5</v>
      </c>
      <c r="P143" s="83">
        <v>0.71257999999999999</v>
      </c>
      <c r="Q143" s="84">
        <v>5.27072734720782E-4</v>
      </c>
      <c r="R143" s="84">
        <f>P143/'סכום נכסי הקרן'!$C$42</f>
        <v>2.0127544709401502E-5</v>
      </c>
    </row>
    <row r="144" spans="2:18">
      <c r="B144" s="76" t="s">
        <v>2232</v>
      </c>
      <c r="C144" s="86" t="s">
        <v>2136</v>
      </c>
      <c r="D144" s="73">
        <v>7407</v>
      </c>
      <c r="E144" s="73"/>
      <c r="F144" s="73" t="s">
        <v>677</v>
      </c>
      <c r="G144" s="98">
        <v>43866</v>
      </c>
      <c r="H144" s="73"/>
      <c r="I144" s="83">
        <v>4.2600000000000007</v>
      </c>
      <c r="J144" s="86" t="s">
        <v>984</v>
      </c>
      <c r="K144" s="86" t="s">
        <v>127</v>
      </c>
      <c r="L144" s="87">
        <v>3.1200000000000002E-2</v>
      </c>
      <c r="M144" s="87">
        <v>3.9699999999999999E-2</v>
      </c>
      <c r="N144" s="83">
        <v>20763.150000000001</v>
      </c>
      <c r="O144" s="85">
        <v>97.56</v>
      </c>
      <c r="P144" s="83">
        <v>72.21454</v>
      </c>
      <c r="Q144" s="84">
        <v>5.3414795650177246E-2</v>
      </c>
      <c r="R144" s="84">
        <f>P144/'סכום נכסי הקרן'!$C$42</f>
        <v>2.0397729132432332E-3</v>
      </c>
    </row>
    <row r="145" spans="2:18">
      <c r="B145" s="76" t="s">
        <v>2232</v>
      </c>
      <c r="C145" s="86" t="s">
        <v>2136</v>
      </c>
      <c r="D145" s="73">
        <v>7489</v>
      </c>
      <c r="E145" s="73"/>
      <c r="F145" s="73" t="s">
        <v>677</v>
      </c>
      <c r="G145" s="98">
        <v>43903</v>
      </c>
      <c r="H145" s="73"/>
      <c r="I145" s="83">
        <v>4.2700000000000005</v>
      </c>
      <c r="J145" s="86" t="s">
        <v>984</v>
      </c>
      <c r="K145" s="86" t="s">
        <v>127</v>
      </c>
      <c r="L145" s="87">
        <v>3.1200000000000002E-2</v>
      </c>
      <c r="M145" s="87">
        <v>3.9800000000000002E-2</v>
      </c>
      <c r="N145" s="83">
        <v>186.94</v>
      </c>
      <c r="O145" s="85">
        <v>97.49</v>
      </c>
      <c r="P145" s="83">
        <v>0.64973000000000003</v>
      </c>
      <c r="Q145" s="84">
        <v>4.8058459110574773E-4</v>
      </c>
      <c r="R145" s="84">
        <f>P145/'סכום נכסי הקרן'!$C$42</f>
        <v>1.8352282724802039E-5</v>
      </c>
    </row>
    <row r="146" spans="2:18">
      <c r="B146" s="76" t="s">
        <v>2233</v>
      </c>
      <c r="C146" s="86" t="s">
        <v>2136</v>
      </c>
      <c r="D146" s="73">
        <v>7323</v>
      </c>
      <c r="E146" s="73"/>
      <c r="F146" s="73" t="s">
        <v>677</v>
      </c>
      <c r="G146" s="98">
        <v>43822</v>
      </c>
      <c r="H146" s="73"/>
      <c r="I146" s="83">
        <v>3.6000000000000005</v>
      </c>
      <c r="J146" s="86" t="s">
        <v>909</v>
      </c>
      <c r="K146" s="86" t="s">
        <v>127</v>
      </c>
      <c r="L146" s="87">
        <v>5.4501000000000001E-2</v>
      </c>
      <c r="M146" s="87">
        <v>5.7300000000000004E-2</v>
      </c>
      <c r="N146" s="83">
        <v>1265.22</v>
      </c>
      <c r="O146" s="85">
        <v>99.5</v>
      </c>
      <c r="P146" s="83">
        <v>4.4879499999999997</v>
      </c>
      <c r="Q146" s="84">
        <v>3.3195937014652861E-3</v>
      </c>
      <c r="R146" s="84">
        <f>P146/'סכום נכסי הקרן'!$C$42</f>
        <v>1.2676669886687594E-4</v>
      </c>
    </row>
    <row r="147" spans="2:18">
      <c r="B147" s="76" t="s">
        <v>2233</v>
      </c>
      <c r="C147" s="86" t="s">
        <v>2136</v>
      </c>
      <c r="D147" s="73">
        <v>7324</v>
      </c>
      <c r="E147" s="73"/>
      <c r="F147" s="73" t="s">
        <v>677</v>
      </c>
      <c r="G147" s="98">
        <v>43822</v>
      </c>
      <c r="H147" s="73"/>
      <c r="I147" s="83">
        <v>3.59</v>
      </c>
      <c r="J147" s="86" t="s">
        <v>909</v>
      </c>
      <c r="K147" s="86" t="s">
        <v>127</v>
      </c>
      <c r="L147" s="87">
        <v>5.6132000000000001E-2</v>
      </c>
      <c r="M147" s="87">
        <v>5.6999999999999995E-2</v>
      </c>
      <c r="N147" s="83">
        <v>1287.3699999999999</v>
      </c>
      <c r="O147" s="85">
        <v>100.13</v>
      </c>
      <c r="P147" s="83">
        <v>4.5954700000000006</v>
      </c>
      <c r="Q147" s="84">
        <v>3.3991228216162569E-3</v>
      </c>
      <c r="R147" s="84">
        <f>P147/'סכום נכסי הקרן'!$C$42</f>
        <v>1.2980371030019554E-4</v>
      </c>
    </row>
    <row r="148" spans="2:18">
      <c r="B148" s="76" t="s">
        <v>2233</v>
      </c>
      <c r="C148" s="86" t="s">
        <v>2136</v>
      </c>
      <c r="D148" s="73">
        <v>7325</v>
      </c>
      <c r="E148" s="73"/>
      <c r="F148" s="73" t="s">
        <v>677</v>
      </c>
      <c r="G148" s="98">
        <v>43822</v>
      </c>
      <c r="H148" s="73"/>
      <c r="I148" s="83">
        <v>3.57</v>
      </c>
      <c r="J148" s="86" t="s">
        <v>909</v>
      </c>
      <c r="K148" s="86" t="s">
        <v>127</v>
      </c>
      <c r="L148" s="87">
        <v>5.7770999999999996E-2</v>
      </c>
      <c r="M148" s="87">
        <v>5.7099999999999998E-2</v>
      </c>
      <c r="N148" s="83">
        <v>1287.3699999999999</v>
      </c>
      <c r="O148" s="85">
        <v>100.57</v>
      </c>
      <c r="P148" s="83">
        <v>4.61564</v>
      </c>
      <c r="Q148" s="84">
        <v>3.4140419283261252E-3</v>
      </c>
      <c r="R148" s="84">
        <f>P148/'סכום נכסי הקרן'!$C$42</f>
        <v>1.3037343240408368E-4</v>
      </c>
    </row>
    <row r="149" spans="2:18">
      <c r="B149" s="76" t="s">
        <v>2233</v>
      </c>
      <c r="C149" s="86" t="s">
        <v>2136</v>
      </c>
      <c r="D149" s="73">
        <v>7552</v>
      </c>
      <c r="E149" s="73"/>
      <c r="F149" s="73" t="s">
        <v>677</v>
      </c>
      <c r="G149" s="98">
        <v>43921</v>
      </c>
      <c r="H149" s="73"/>
      <c r="I149" s="83">
        <v>3.6</v>
      </c>
      <c r="J149" s="86" t="s">
        <v>909</v>
      </c>
      <c r="K149" s="86" t="s">
        <v>127</v>
      </c>
      <c r="L149" s="87">
        <v>5.4501000000000001E-2</v>
      </c>
      <c r="M149" s="87">
        <v>5.5900000000000005E-2</v>
      </c>
      <c r="N149" s="83">
        <v>28.33</v>
      </c>
      <c r="O149" s="85">
        <v>100</v>
      </c>
      <c r="P149" s="83">
        <v>0.10100000000000001</v>
      </c>
      <c r="Q149" s="84">
        <v>7.4706483772767952E-5</v>
      </c>
      <c r="R149" s="84">
        <f>P149/'סכום נכסי הקרן'!$C$42</f>
        <v>2.8528474215520385E-6</v>
      </c>
    </row>
    <row r="150" spans="2:18">
      <c r="B150" s="76" t="s">
        <v>2234</v>
      </c>
      <c r="C150" s="86" t="s">
        <v>2136</v>
      </c>
      <c r="D150" s="73">
        <v>7056</v>
      </c>
      <c r="E150" s="73"/>
      <c r="F150" s="73" t="s">
        <v>677</v>
      </c>
      <c r="G150" s="98">
        <v>43664</v>
      </c>
      <c r="H150" s="73"/>
      <c r="I150" s="83">
        <v>0.9</v>
      </c>
      <c r="J150" s="86" t="s">
        <v>984</v>
      </c>
      <c r="K150" s="86" t="s">
        <v>127</v>
      </c>
      <c r="L150" s="87">
        <v>3.5569999999999997E-2</v>
      </c>
      <c r="M150" s="87">
        <v>2.4099999999999996E-2</v>
      </c>
      <c r="N150" s="83">
        <v>13178.71</v>
      </c>
      <c r="O150" s="85">
        <v>100.86</v>
      </c>
      <c r="P150" s="83">
        <v>47.386160000000004</v>
      </c>
      <c r="Q150" s="84">
        <v>3.5050033594987977E-2</v>
      </c>
      <c r="R150" s="84">
        <f>P150/'סכום נכסי הקרן'!$C$42</f>
        <v>1.3384701423094292E-3</v>
      </c>
    </row>
    <row r="151" spans="2:18">
      <c r="B151" s="76" t="s">
        <v>2234</v>
      </c>
      <c r="C151" s="86" t="s">
        <v>2136</v>
      </c>
      <c r="D151" s="73">
        <v>7504</v>
      </c>
      <c r="E151" s="73"/>
      <c r="F151" s="73" t="s">
        <v>677</v>
      </c>
      <c r="G151" s="98">
        <v>43914</v>
      </c>
      <c r="H151" s="73"/>
      <c r="I151" s="83">
        <v>0.90999999999999992</v>
      </c>
      <c r="J151" s="86" t="s">
        <v>984</v>
      </c>
      <c r="K151" s="86" t="s">
        <v>127</v>
      </c>
      <c r="L151" s="87">
        <v>3.5560999999999995E-2</v>
      </c>
      <c r="M151" s="87">
        <v>2.4199999999999999E-2</v>
      </c>
      <c r="N151" s="83">
        <v>13.1</v>
      </c>
      <c r="O151" s="85">
        <v>100.62</v>
      </c>
      <c r="P151" s="83">
        <v>4.6990000000000004E-2</v>
      </c>
      <c r="Q151" s="84">
        <v>3.4757006658241246E-5</v>
      </c>
      <c r="R151" s="84">
        <f>P151/'סכום נכסי הקרן'!$C$42</f>
        <v>1.3272802013735674E-6</v>
      </c>
    </row>
    <row r="152" spans="2:18">
      <c r="B152" s="76" t="s">
        <v>2234</v>
      </c>
      <c r="C152" s="86" t="s">
        <v>2136</v>
      </c>
      <c r="D152" s="73">
        <v>7296</v>
      </c>
      <c r="E152" s="73"/>
      <c r="F152" s="73" t="s">
        <v>677</v>
      </c>
      <c r="G152" s="98">
        <v>43801</v>
      </c>
      <c r="H152" s="73"/>
      <c r="I152" s="83">
        <v>0.9</v>
      </c>
      <c r="J152" s="86" t="s">
        <v>984</v>
      </c>
      <c r="K152" s="86" t="s">
        <v>127</v>
      </c>
      <c r="L152" s="87">
        <v>3.5560999999999995E-2</v>
      </c>
      <c r="M152" s="87">
        <v>2.41E-2</v>
      </c>
      <c r="N152" s="83">
        <v>56.28</v>
      </c>
      <c r="O152" s="85">
        <v>100.86</v>
      </c>
      <c r="P152" s="83">
        <v>0.20235</v>
      </c>
      <c r="Q152" s="84">
        <v>1.4967185140019401E-4</v>
      </c>
      <c r="R152" s="84">
        <f>P152/'סכום נכסי הקרן'!$C$42</f>
        <v>5.7155809480302474E-6</v>
      </c>
    </row>
    <row r="153" spans="2:18">
      <c r="B153" s="76" t="s">
        <v>2235</v>
      </c>
      <c r="C153" s="86" t="s">
        <v>2136</v>
      </c>
      <c r="D153" s="73">
        <v>7373</v>
      </c>
      <c r="E153" s="73"/>
      <c r="F153" s="73" t="s">
        <v>677</v>
      </c>
      <c r="G153" s="98">
        <v>43857</v>
      </c>
      <c r="H153" s="73"/>
      <c r="I153" s="83">
        <v>2.77</v>
      </c>
      <c r="J153" s="86" t="s">
        <v>977</v>
      </c>
      <c r="K153" s="86" t="s">
        <v>127</v>
      </c>
      <c r="L153" s="87">
        <v>3.4894000000000001E-2</v>
      </c>
      <c r="M153" s="87">
        <v>6.8699999999999997E-2</v>
      </c>
      <c r="N153" s="83">
        <v>1948.61</v>
      </c>
      <c r="O153" s="85">
        <v>91.57</v>
      </c>
      <c r="P153" s="83">
        <v>6.3611700000000004</v>
      </c>
      <c r="Q153" s="84">
        <v>4.7051548849585973E-3</v>
      </c>
      <c r="R153" s="84">
        <f>P153/'סכום נכסי הקרן'!$C$42</f>
        <v>1.7967769735202161E-4</v>
      </c>
    </row>
    <row r="154" spans="2:18">
      <c r="B154" s="76" t="s">
        <v>2236</v>
      </c>
      <c r="C154" s="86" t="s">
        <v>2136</v>
      </c>
      <c r="D154" s="73">
        <v>7436</v>
      </c>
      <c r="E154" s="73"/>
      <c r="F154" s="73" t="s">
        <v>677</v>
      </c>
      <c r="G154" s="98">
        <v>43889</v>
      </c>
      <c r="H154" s="73"/>
      <c r="I154" s="83">
        <v>10.45</v>
      </c>
      <c r="J154" s="86" t="s">
        <v>909</v>
      </c>
      <c r="K154" s="86" t="s">
        <v>130</v>
      </c>
      <c r="L154" s="87">
        <v>3.6074000000000002E-2</v>
      </c>
      <c r="M154" s="87">
        <v>5.0799999999999998E-2</v>
      </c>
      <c r="N154" s="83">
        <v>513.70000000000005</v>
      </c>
      <c r="O154" s="85">
        <v>85.3</v>
      </c>
      <c r="P154" s="83">
        <v>1.92743</v>
      </c>
      <c r="Q154" s="84">
        <v>1.4256585942390705E-3</v>
      </c>
      <c r="R154" s="84">
        <f>P154/'סכום נכסי הקרן'!$C$42</f>
        <v>5.4442214908139066E-5</v>
      </c>
    </row>
    <row r="155" spans="2:18">
      <c r="B155" s="76" t="s">
        <v>2236</v>
      </c>
      <c r="C155" s="86" t="s">
        <v>2136</v>
      </c>
      <c r="D155" s="73">
        <v>7455</v>
      </c>
      <c r="E155" s="73"/>
      <c r="F155" s="73" t="s">
        <v>677</v>
      </c>
      <c r="G155" s="98">
        <v>43889</v>
      </c>
      <c r="H155" s="73"/>
      <c r="I155" s="83">
        <v>10.450000000000001</v>
      </c>
      <c r="J155" s="86" t="s">
        <v>909</v>
      </c>
      <c r="K155" s="86" t="s">
        <v>130</v>
      </c>
      <c r="L155" s="87">
        <v>3.6074000000000002E-2</v>
      </c>
      <c r="M155" s="87">
        <v>5.0800000000000012E-2</v>
      </c>
      <c r="N155" s="83">
        <v>352.42</v>
      </c>
      <c r="O155" s="85">
        <v>85.32</v>
      </c>
      <c r="P155" s="83">
        <v>1.32257</v>
      </c>
      <c r="Q155" s="84">
        <v>9.7826291330049202E-4</v>
      </c>
      <c r="R155" s="84">
        <f>P155/'סכום נכסי הקרן'!$C$42</f>
        <v>3.7357330834872073E-5</v>
      </c>
    </row>
    <row r="156" spans="2:18">
      <c r="B156" s="76" t="s">
        <v>2236</v>
      </c>
      <c r="C156" s="86" t="s">
        <v>2136</v>
      </c>
      <c r="D156" s="73">
        <v>7536</v>
      </c>
      <c r="E156" s="73"/>
      <c r="F156" s="73" t="s">
        <v>677</v>
      </c>
      <c r="G156" s="98">
        <v>2958465</v>
      </c>
      <c r="H156" s="73"/>
      <c r="I156" s="83">
        <v>10.97</v>
      </c>
      <c r="J156" s="86" t="s">
        <v>909</v>
      </c>
      <c r="K156" s="86" t="s">
        <v>130</v>
      </c>
      <c r="L156" s="87">
        <v>3.1446000000000002E-2</v>
      </c>
      <c r="M156" s="87">
        <v>3.5400000000000001E-2</v>
      </c>
      <c r="N156" s="83">
        <v>54.57</v>
      </c>
      <c r="O156" s="85">
        <v>100</v>
      </c>
      <c r="P156" s="83">
        <v>0.24002999999999999</v>
      </c>
      <c r="Q156" s="84">
        <v>1.7754254752452961E-4</v>
      </c>
      <c r="R156" s="84">
        <f>P156/'סכום נכסי הקרן'!$C$42</f>
        <v>6.7798907583676807E-6</v>
      </c>
    </row>
    <row r="157" spans="2:18">
      <c r="B157" s="76" t="s">
        <v>2237</v>
      </c>
      <c r="C157" s="86" t="s">
        <v>2136</v>
      </c>
      <c r="D157" s="73">
        <v>7382</v>
      </c>
      <c r="E157" s="73"/>
      <c r="F157" s="73" t="s">
        <v>677</v>
      </c>
      <c r="G157" s="98">
        <v>43860</v>
      </c>
      <c r="H157" s="73"/>
      <c r="I157" s="83">
        <v>4.76</v>
      </c>
      <c r="J157" s="86" t="s">
        <v>909</v>
      </c>
      <c r="K157" s="86" t="s">
        <v>127</v>
      </c>
      <c r="L157" s="87">
        <v>3.7393999999999997E-2</v>
      </c>
      <c r="M157" s="87">
        <v>4.4899999999999995E-2</v>
      </c>
      <c r="N157" s="83">
        <v>19757.939999999999</v>
      </c>
      <c r="O157" s="85">
        <v>99.09</v>
      </c>
      <c r="P157" s="83">
        <v>69.79607</v>
      </c>
      <c r="Q157" s="84">
        <v>5.1625930404534413E-2</v>
      </c>
      <c r="R157" s="84">
        <f>P157/'סכום נכסי הקרן'!$C$42</f>
        <v>1.9714607755838176E-3</v>
      </c>
    </row>
    <row r="158" spans="2:18">
      <c r="B158" s="76" t="s">
        <v>2238</v>
      </c>
      <c r="C158" s="86" t="s">
        <v>2136</v>
      </c>
      <c r="D158" s="73">
        <v>7482</v>
      </c>
      <c r="E158" s="73"/>
      <c r="F158" s="73" t="s">
        <v>677</v>
      </c>
      <c r="G158" s="98">
        <v>43921</v>
      </c>
      <c r="H158" s="73"/>
      <c r="I158" s="83">
        <v>4.1500000000000004</v>
      </c>
      <c r="J158" s="86" t="s">
        <v>909</v>
      </c>
      <c r="K158" s="86" t="s">
        <v>127</v>
      </c>
      <c r="L158" s="87">
        <v>3.3911999999999998E-2</v>
      </c>
      <c r="M158" s="87">
        <v>2.98E-2</v>
      </c>
      <c r="N158" s="83">
        <v>425.87</v>
      </c>
      <c r="O158" s="85">
        <v>100.57</v>
      </c>
      <c r="P158" s="83">
        <v>1.5268499999999998</v>
      </c>
      <c r="Q158" s="84">
        <v>1.1293623242420864E-3</v>
      </c>
      <c r="R158" s="84">
        <f>P158/'סכום נכסי הקרן'!$C$42</f>
        <v>4.3127426590066625E-5</v>
      </c>
    </row>
    <row r="159" spans="2:18">
      <c r="B159" s="76" t="s">
        <v>2238</v>
      </c>
      <c r="C159" s="86" t="s">
        <v>2136</v>
      </c>
      <c r="D159" s="73">
        <v>7505</v>
      </c>
      <c r="E159" s="73"/>
      <c r="F159" s="73" t="s">
        <v>677</v>
      </c>
      <c r="G159" s="98">
        <v>43914</v>
      </c>
      <c r="H159" s="73"/>
      <c r="I159" s="83">
        <v>4.12</v>
      </c>
      <c r="J159" s="86" t="s">
        <v>909</v>
      </c>
      <c r="K159" s="86" t="s">
        <v>127</v>
      </c>
      <c r="L159" s="87">
        <v>3.2986000000000001E-2</v>
      </c>
      <c r="M159" s="87">
        <v>3.3000000000000002E-2</v>
      </c>
      <c r="N159" s="83">
        <v>1156.3499999999999</v>
      </c>
      <c r="O159" s="85">
        <v>100.52</v>
      </c>
      <c r="P159" s="83">
        <v>4.1438500000000005</v>
      </c>
      <c r="Q159" s="84">
        <v>3.0650738889285594E-3</v>
      </c>
      <c r="R159" s="84">
        <f>P159/'סכום נכסי הקרן'!$C$42</f>
        <v>1.1704724542374669E-4</v>
      </c>
    </row>
    <row r="160" spans="2:18">
      <c r="B160" s="76" t="s">
        <v>2238</v>
      </c>
      <c r="C160" s="86" t="s">
        <v>2136</v>
      </c>
      <c r="D160" s="73">
        <v>7210</v>
      </c>
      <c r="E160" s="73"/>
      <c r="F160" s="73" t="s">
        <v>677</v>
      </c>
      <c r="G160" s="98">
        <v>43741</v>
      </c>
      <c r="H160" s="73"/>
      <c r="I160" s="83">
        <v>4.12</v>
      </c>
      <c r="J160" s="86" t="s">
        <v>909</v>
      </c>
      <c r="K160" s="86" t="s">
        <v>127</v>
      </c>
      <c r="L160" s="87">
        <v>3.0005999999999998E-2</v>
      </c>
      <c r="M160" s="87">
        <v>3.3000000000000002E-2</v>
      </c>
      <c r="N160" s="83">
        <v>211.53</v>
      </c>
      <c r="O160" s="85">
        <v>100.5</v>
      </c>
      <c r="P160" s="83">
        <v>0.75788999999999995</v>
      </c>
      <c r="Q160" s="84">
        <v>5.6058709887666432E-4</v>
      </c>
      <c r="R160" s="84">
        <f>P160/'סכום נכסי הקרן'!$C$42</f>
        <v>2.1407371607129447E-5</v>
      </c>
    </row>
    <row r="161" spans="2:18">
      <c r="B161" s="125"/>
      <c r="C161" s="125"/>
      <c r="D161" s="125"/>
      <c r="E161" s="125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</row>
    <row r="162" spans="2:18">
      <c r="B162" s="125"/>
      <c r="C162" s="125"/>
      <c r="D162" s="125"/>
      <c r="E162" s="125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</row>
    <row r="163" spans="2:18">
      <c r="B163" s="125"/>
      <c r="C163" s="125"/>
      <c r="D163" s="125"/>
      <c r="E163" s="125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</row>
    <row r="164" spans="2:18">
      <c r="B164" s="126" t="s">
        <v>213</v>
      </c>
      <c r="C164" s="125"/>
      <c r="D164" s="125"/>
      <c r="E164" s="125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</row>
    <row r="165" spans="2:18">
      <c r="B165" s="126" t="s">
        <v>107</v>
      </c>
      <c r="C165" s="125"/>
      <c r="D165" s="125"/>
      <c r="E165" s="125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</row>
    <row r="166" spans="2:18">
      <c r="B166" s="126" t="s">
        <v>195</v>
      </c>
      <c r="C166" s="125"/>
      <c r="D166" s="125"/>
      <c r="E166" s="125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</row>
    <row r="167" spans="2:18">
      <c r="B167" s="126" t="s">
        <v>203</v>
      </c>
      <c r="C167" s="125"/>
      <c r="D167" s="125"/>
      <c r="E167" s="125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</row>
    <row r="168" spans="2:18">
      <c r="B168" s="125"/>
      <c r="C168" s="125"/>
      <c r="D168" s="125"/>
      <c r="E168" s="125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</row>
    <row r="169" spans="2:18">
      <c r="B169" s="125"/>
      <c r="C169" s="125"/>
      <c r="D169" s="125"/>
      <c r="E169" s="125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</row>
    <row r="170" spans="2:18">
      <c r="B170" s="125"/>
      <c r="C170" s="125"/>
      <c r="D170" s="125"/>
      <c r="E170" s="125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</row>
    <row r="171" spans="2:18">
      <c r="B171" s="125"/>
      <c r="C171" s="125"/>
      <c r="D171" s="125"/>
      <c r="E171" s="125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</row>
    <row r="172" spans="2:18">
      <c r="B172" s="125"/>
      <c r="C172" s="125"/>
      <c r="D172" s="125"/>
      <c r="E172" s="125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</row>
    <row r="173" spans="2:18">
      <c r="B173" s="125"/>
      <c r="C173" s="125"/>
      <c r="D173" s="125"/>
      <c r="E173" s="125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</row>
    <row r="174" spans="2:18">
      <c r="B174" s="125"/>
      <c r="C174" s="125"/>
      <c r="D174" s="125"/>
      <c r="E174" s="125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</row>
    <row r="175" spans="2:18">
      <c r="B175" s="125"/>
      <c r="C175" s="125"/>
      <c r="D175" s="125"/>
      <c r="E175" s="125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</row>
    <row r="176" spans="2:18">
      <c r="B176" s="125"/>
      <c r="C176" s="125"/>
      <c r="D176" s="125"/>
      <c r="E176" s="125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</row>
    <row r="177" spans="2:18">
      <c r="B177" s="125"/>
      <c r="C177" s="125"/>
      <c r="D177" s="125"/>
      <c r="E177" s="125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</row>
    <row r="178" spans="2:18">
      <c r="B178" s="125"/>
      <c r="C178" s="125"/>
      <c r="D178" s="125"/>
      <c r="E178" s="125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</row>
    <row r="179" spans="2:18">
      <c r="B179" s="125"/>
      <c r="C179" s="125"/>
      <c r="D179" s="125"/>
      <c r="E179" s="125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</row>
    <row r="180" spans="2:18">
      <c r="B180" s="125"/>
      <c r="C180" s="125"/>
      <c r="D180" s="125"/>
      <c r="E180" s="125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</row>
    <row r="181" spans="2:18">
      <c r="B181" s="125"/>
      <c r="C181" s="125"/>
      <c r="D181" s="125"/>
      <c r="E181" s="125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</row>
    <row r="182" spans="2:18">
      <c r="B182" s="125"/>
      <c r="C182" s="125"/>
      <c r="D182" s="125"/>
      <c r="E182" s="125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</row>
    <row r="183" spans="2:18">
      <c r="B183" s="125"/>
      <c r="C183" s="125"/>
      <c r="D183" s="125"/>
      <c r="E183" s="125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</row>
    <row r="184" spans="2:18">
      <c r="B184" s="125"/>
      <c r="C184" s="125"/>
      <c r="D184" s="125"/>
      <c r="E184" s="125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</row>
    <row r="185" spans="2:18">
      <c r="B185" s="125"/>
      <c r="C185" s="125"/>
      <c r="D185" s="125"/>
      <c r="E185" s="125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</row>
    <row r="186" spans="2:18">
      <c r="B186" s="125"/>
      <c r="C186" s="125"/>
      <c r="D186" s="125"/>
      <c r="E186" s="125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</row>
    <row r="187" spans="2:18">
      <c r="B187" s="125"/>
      <c r="C187" s="125"/>
      <c r="D187" s="125"/>
      <c r="E187" s="125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</row>
    <row r="188" spans="2:18">
      <c r="B188" s="125"/>
      <c r="C188" s="125"/>
      <c r="D188" s="125"/>
      <c r="E188" s="125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</row>
    <row r="189" spans="2:18">
      <c r="B189" s="125"/>
      <c r="C189" s="125"/>
      <c r="D189" s="125"/>
      <c r="E189" s="125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</row>
    <row r="190" spans="2:18">
      <c r="B190" s="125"/>
      <c r="C190" s="125"/>
      <c r="D190" s="125"/>
      <c r="E190" s="125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</row>
    <row r="191" spans="2:18">
      <c r="B191" s="125"/>
      <c r="C191" s="125"/>
      <c r="D191" s="125"/>
      <c r="E191" s="125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</row>
    <row r="192" spans="2:18">
      <c r="B192" s="125"/>
      <c r="C192" s="125"/>
      <c r="D192" s="125"/>
      <c r="E192" s="125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</row>
    <row r="193" spans="2:18">
      <c r="B193" s="125"/>
      <c r="C193" s="125"/>
      <c r="D193" s="125"/>
      <c r="E193" s="125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</row>
    <row r="194" spans="2:18">
      <c r="B194" s="125"/>
      <c r="C194" s="125"/>
      <c r="D194" s="125"/>
      <c r="E194" s="125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</row>
    <row r="195" spans="2:18">
      <c r="B195" s="125"/>
      <c r="C195" s="125"/>
      <c r="D195" s="125"/>
      <c r="E195" s="125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</row>
    <row r="196" spans="2:18">
      <c r="B196" s="125"/>
      <c r="C196" s="125"/>
      <c r="D196" s="125"/>
      <c r="E196" s="125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</row>
    <row r="197" spans="2:18">
      <c r="B197" s="125"/>
      <c r="C197" s="125"/>
      <c r="D197" s="125"/>
      <c r="E197" s="125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</row>
    <row r="198" spans="2:18">
      <c r="B198" s="125"/>
      <c r="C198" s="125"/>
      <c r="D198" s="125"/>
      <c r="E198" s="125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</row>
    <row r="199" spans="2:18">
      <c r="B199" s="125"/>
      <c r="C199" s="125"/>
      <c r="D199" s="125"/>
      <c r="E199" s="125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</row>
    <row r="200" spans="2:18">
      <c r="B200" s="125"/>
      <c r="C200" s="125"/>
      <c r="D200" s="125"/>
      <c r="E200" s="125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</row>
    <row r="201" spans="2:18">
      <c r="B201" s="125"/>
      <c r="C201" s="125"/>
      <c r="D201" s="125"/>
      <c r="E201" s="125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</row>
    <row r="202" spans="2:18">
      <c r="B202" s="125"/>
      <c r="C202" s="125"/>
      <c r="D202" s="125"/>
      <c r="E202" s="125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</row>
    <row r="203" spans="2:18">
      <c r="B203" s="125"/>
      <c r="C203" s="125"/>
      <c r="D203" s="125"/>
      <c r="E203" s="125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</row>
    <row r="204" spans="2:18">
      <c r="B204" s="125"/>
      <c r="C204" s="125"/>
      <c r="D204" s="125"/>
      <c r="E204" s="125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</row>
    <row r="205" spans="2:18">
      <c r="B205" s="125"/>
      <c r="C205" s="125"/>
      <c r="D205" s="125"/>
      <c r="E205" s="125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</row>
    <row r="206" spans="2:18">
      <c r="B206" s="125"/>
      <c r="C206" s="125"/>
      <c r="D206" s="125"/>
      <c r="E206" s="125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</row>
    <row r="207" spans="2:18">
      <c r="B207" s="125"/>
      <c r="C207" s="125"/>
      <c r="D207" s="125"/>
      <c r="E207" s="125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</row>
    <row r="208" spans="2:18">
      <c r="B208" s="125"/>
      <c r="C208" s="125"/>
      <c r="D208" s="125"/>
      <c r="E208" s="125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</row>
    <row r="209" spans="2:18">
      <c r="B209" s="125"/>
      <c r="C209" s="125"/>
      <c r="D209" s="125"/>
      <c r="E209" s="125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</row>
    <row r="210" spans="2:18">
      <c r="B210" s="125"/>
      <c r="C210" s="125"/>
      <c r="D210" s="125"/>
      <c r="E210" s="125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</row>
    <row r="211" spans="2:18">
      <c r="B211" s="125"/>
      <c r="C211" s="125"/>
      <c r="D211" s="125"/>
      <c r="E211" s="125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</row>
    <row r="212" spans="2:18">
      <c r="B212" s="125"/>
      <c r="C212" s="125"/>
      <c r="D212" s="125"/>
      <c r="E212" s="125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</row>
    <row r="213" spans="2:18">
      <c r="B213" s="125"/>
      <c r="C213" s="125"/>
      <c r="D213" s="125"/>
      <c r="E213" s="125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</row>
    <row r="214" spans="2:18">
      <c r="B214" s="125"/>
      <c r="C214" s="125"/>
      <c r="D214" s="125"/>
      <c r="E214" s="125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</row>
    <row r="215" spans="2:18">
      <c r="B215" s="125"/>
      <c r="C215" s="125"/>
      <c r="D215" s="125"/>
      <c r="E215" s="125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</row>
    <row r="216" spans="2:18">
      <c r="B216" s="125"/>
      <c r="C216" s="125"/>
      <c r="D216" s="125"/>
      <c r="E216" s="125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</row>
    <row r="217" spans="2:18">
      <c r="B217" s="125"/>
      <c r="C217" s="125"/>
      <c r="D217" s="125"/>
      <c r="E217" s="125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</row>
    <row r="218" spans="2:18">
      <c r="B218" s="125"/>
      <c r="C218" s="125"/>
      <c r="D218" s="125"/>
      <c r="E218" s="125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</row>
    <row r="219" spans="2:18">
      <c r="B219" s="125"/>
      <c r="C219" s="125"/>
      <c r="D219" s="125"/>
      <c r="E219" s="125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</row>
    <row r="220" spans="2:18">
      <c r="B220" s="125"/>
      <c r="C220" s="125"/>
      <c r="D220" s="125"/>
      <c r="E220" s="125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</row>
    <row r="221" spans="2:18">
      <c r="B221" s="125"/>
      <c r="C221" s="125"/>
      <c r="D221" s="125"/>
      <c r="E221" s="125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</row>
    <row r="222" spans="2:18">
      <c r="B222" s="125"/>
      <c r="C222" s="125"/>
      <c r="D222" s="125"/>
      <c r="E222" s="125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</row>
    <row r="223" spans="2:18">
      <c r="B223" s="125"/>
      <c r="C223" s="125"/>
      <c r="D223" s="125"/>
      <c r="E223" s="125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</row>
    <row r="224" spans="2:18">
      <c r="B224" s="125"/>
      <c r="C224" s="125"/>
      <c r="D224" s="125"/>
      <c r="E224" s="125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</row>
    <row r="225" spans="2:18">
      <c r="B225" s="125"/>
      <c r="C225" s="125"/>
      <c r="D225" s="125"/>
      <c r="E225" s="125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</row>
    <row r="226" spans="2:18">
      <c r="B226" s="125"/>
      <c r="C226" s="125"/>
      <c r="D226" s="125"/>
      <c r="E226" s="125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</row>
    <row r="227" spans="2:18">
      <c r="B227" s="125"/>
      <c r="C227" s="125"/>
      <c r="D227" s="125"/>
      <c r="E227" s="125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</row>
    <row r="228" spans="2:18">
      <c r="B228" s="125"/>
      <c r="C228" s="125"/>
      <c r="D228" s="125"/>
      <c r="E228" s="125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</row>
    <row r="229" spans="2:18">
      <c r="B229" s="125"/>
      <c r="C229" s="125"/>
      <c r="D229" s="125"/>
      <c r="E229" s="125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</row>
    <row r="230" spans="2:18">
      <c r="B230" s="125"/>
      <c r="C230" s="125"/>
      <c r="D230" s="125"/>
      <c r="E230" s="125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</row>
    <row r="231" spans="2:18">
      <c r="B231" s="125"/>
      <c r="C231" s="125"/>
      <c r="D231" s="125"/>
      <c r="E231" s="125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</row>
    <row r="232" spans="2:18">
      <c r="B232" s="125"/>
      <c r="C232" s="125"/>
      <c r="D232" s="125"/>
      <c r="E232" s="125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</row>
    <row r="233" spans="2:18">
      <c r="B233" s="125"/>
      <c r="C233" s="125"/>
      <c r="D233" s="125"/>
      <c r="E233" s="125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</row>
    <row r="234" spans="2:18">
      <c r="B234" s="125"/>
      <c r="C234" s="125"/>
      <c r="D234" s="125"/>
      <c r="E234" s="125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</row>
    <row r="235" spans="2:18">
      <c r="B235" s="125"/>
      <c r="C235" s="125"/>
      <c r="D235" s="125"/>
      <c r="E235" s="125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</row>
    <row r="236" spans="2:18">
      <c r="B236" s="125"/>
      <c r="C236" s="125"/>
      <c r="D236" s="125"/>
      <c r="E236" s="125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</row>
    <row r="237" spans="2:18">
      <c r="B237" s="125"/>
      <c r="C237" s="125"/>
      <c r="D237" s="125"/>
      <c r="E237" s="125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</row>
    <row r="238" spans="2:18">
      <c r="B238" s="125"/>
      <c r="C238" s="125"/>
      <c r="D238" s="125"/>
      <c r="E238" s="125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</row>
    <row r="239" spans="2:18">
      <c r="B239" s="125"/>
      <c r="C239" s="125"/>
      <c r="D239" s="125"/>
      <c r="E239" s="125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</row>
    <row r="240" spans="2:18">
      <c r="B240" s="125"/>
      <c r="C240" s="125"/>
      <c r="D240" s="125"/>
      <c r="E240" s="125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</row>
    <row r="241" spans="2:18">
      <c r="B241" s="125"/>
      <c r="C241" s="125"/>
      <c r="D241" s="125"/>
      <c r="E241" s="125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</row>
    <row r="242" spans="2:18">
      <c r="B242" s="125"/>
      <c r="C242" s="125"/>
      <c r="D242" s="125"/>
      <c r="E242" s="125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</row>
    <row r="243" spans="2:18">
      <c r="B243" s="125"/>
      <c r="C243" s="125"/>
      <c r="D243" s="125"/>
      <c r="E243" s="125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</row>
    <row r="244" spans="2:18">
      <c r="B244" s="125"/>
      <c r="C244" s="125"/>
      <c r="D244" s="125"/>
      <c r="E244" s="125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</row>
    <row r="245" spans="2:18">
      <c r="B245" s="125"/>
      <c r="C245" s="125"/>
      <c r="D245" s="125"/>
      <c r="E245" s="125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</row>
    <row r="246" spans="2:18">
      <c r="B246" s="125"/>
      <c r="C246" s="125"/>
      <c r="D246" s="125"/>
      <c r="E246" s="125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</row>
    <row r="247" spans="2:18">
      <c r="B247" s="125"/>
      <c r="C247" s="125"/>
      <c r="D247" s="125"/>
      <c r="E247" s="125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</row>
    <row r="248" spans="2:18">
      <c r="B248" s="125"/>
      <c r="C248" s="125"/>
      <c r="D248" s="125"/>
      <c r="E248" s="125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</row>
    <row r="249" spans="2:18">
      <c r="B249" s="125"/>
      <c r="C249" s="125"/>
      <c r="D249" s="125"/>
      <c r="E249" s="125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</row>
    <row r="250" spans="2:18">
      <c r="B250" s="125"/>
      <c r="C250" s="125"/>
      <c r="D250" s="125"/>
      <c r="E250" s="125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</row>
    <row r="251" spans="2:18">
      <c r="B251" s="125"/>
      <c r="C251" s="125"/>
      <c r="D251" s="125"/>
      <c r="E251" s="125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</row>
    <row r="252" spans="2:18">
      <c r="B252" s="125"/>
      <c r="C252" s="125"/>
      <c r="D252" s="125"/>
      <c r="E252" s="125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</row>
    <row r="253" spans="2:18">
      <c r="B253" s="125"/>
      <c r="C253" s="125"/>
      <c r="D253" s="125"/>
      <c r="E253" s="125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</row>
    <row r="254" spans="2:18">
      <c r="B254" s="125"/>
      <c r="C254" s="125"/>
      <c r="D254" s="125"/>
      <c r="E254" s="125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</row>
    <row r="255" spans="2:18">
      <c r="B255" s="125"/>
      <c r="C255" s="125"/>
      <c r="D255" s="125"/>
      <c r="E255" s="125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</row>
    <row r="256" spans="2:18">
      <c r="B256" s="125"/>
      <c r="C256" s="125"/>
      <c r="D256" s="125"/>
      <c r="E256" s="125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</row>
    <row r="257" spans="2:18">
      <c r="B257" s="125"/>
      <c r="C257" s="125"/>
      <c r="D257" s="125"/>
      <c r="E257" s="125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</row>
    <row r="258" spans="2:18">
      <c r="B258" s="125"/>
      <c r="C258" s="125"/>
      <c r="D258" s="125"/>
      <c r="E258" s="125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</row>
    <row r="259" spans="2:18">
      <c r="B259" s="125"/>
      <c r="C259" s="125"/>
      <c r="D259" s="125"/>
      <c r="E259" s="125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</row>
    <row r="260" spans="2:18">
      <c r="B260" s="125"/>
      <c r="C260" s="125"/>
      <c r="D260" s="125"/>
      <c r="E260" s="125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</row>
    <row r="261" spans="2:18">
      <c r="B261" s="125"/>
      <c r="C261" s="125"/>
      <c r="D261" s="125"/>
      <c r="E261" s="125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</row>
    <row r="262" spans="2:18">
      <c r="B262" s="125"/>
      <c r="C262" s="125"/>
      <c r="D262" s="125"/>
      <c r="E262" s="125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</row>
    <row r="263" spans="2:18">
      <c r="B263" s="125"/>
      <c r="C263" s="125"/>
      <c r="D263" s="125"/>
      <c r="E263" s="125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</row>
    <row r="264" spans="2:18">
      <c r="B264" s="125"/>
      <c r="C264" s="125"/>
      <c r="D264" s="125"/>
      <c r="E264" s="125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</row>
    <row r="265" spans="2:18">
      <c r="B265" s="125"/>
      <c r="C265" s="125"/>
      <c r="D265" s="125"/>
      <c r="E265" s="125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</row>
    <row r="266" spans="2:18">
      <c r="B266" s="125"/>
      <c r="C266" s="125"/>
      <c r="D266" s="125"/>
      <c r="E266" s="125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</row>
    <row r="267" spans="2:18">
      <c r="B267" s="125"/>
      <c r="C267" s="125"/>
      <c r="D267" s="125"/>
      <c r="E267" s="125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</row>
    <row r="268" spans="2:18">
      <c r="B268" s="125"/>
      <c r="C268" s="125"/>
      <c r="D268" s="125"/>
      <c r="E268" s="125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</row>
    <row r="269" spans="2:18">
      <c r="B269" s="125"/>
      <c r="C269" s="125"/>
      <c r="D269" s="125"/>
      <c r="E269" s="125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</row>
    <row r="270" spans="2:18">
      <c r="B270" s="125"/>
      <c r="C270" s="125"/>
      <c r="D270" s="125"/>
      <c r="E270" s="125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</row>
    <row r="271" spans="2:18">
      <c r="B271" s="125"/>
      <c r="C271" s="125"/>
      <c r="D271" s="125"/>
      <c r="E271" s="125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</row>
    <row r="272" spans="2:18">
      <c r="B272" s="125"/>
      <c r="C272" s="125"/>
      <c r="D272" s="125"/>
      <c r="E272" s="125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</row>
    <row r="273" spans="2:18">
      <c r="B273" s="125"/>
      <c r="C273" s="125"/>
      <c r="D273" s="125"/>
      <c r="E273" s="125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</row>
    <row r="274" spans="2:18">
      <c r="B274" s="125"/>
      <c r="C274" s="125"/>
      <c r="D274" s="125"/>
      <c r="E274" s="125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</row>
    <row r="275" spans="2:18">
      <c r="B275" s="125"/>
      <c r="C275" s="125"/>
      <c r="D275" s="125"/>
      <c r="E275" s="125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</row>
    <row r="276" spans="2:18">
      <c r="B276" s="125"/>
      <c r="C276" s="125"/>
      <c r="D276" s="125"/>
      <c r="E276" s="125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</row>
    <row r="277" spans="2:18">
      <c r="B277" s="125"/>
      <c r="C277" s="125"/>
      <c r="D277" s="125"/>
      <c r="E277" s="125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</row>
    <row r="278" spans="2:18">
      <c r="B278" s="125"/>
      <c r="C278" s="125"/>
      <c r="D278" s="125"/>
      <c r="E278" s="125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</row>
    <row r="279" spans="2:18">
      <c r="B279" s="125"/>
      <c r="C279" s="125"/>
      <c r="D279" s="125"/>
      <c r="E279" s="125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</row>
    <row r="280" spans="2:18">
      <c r="B280" s="125"/>
      <c r="C280" s="125"/>
      <c r="D280" s="125"/>
      <c r="E280" s="125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</row>
    <row r="281" spans="2:18">
      <c r="B281" s="125"/>
      <c r="C281" s="125"/>
      <c r="D281" s="125"/>
      <c r="E281" s="125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</row>
    <row r="282" spans="2:18">
      <c r="B282" s="125"/>
      <c r="C282" s="125"/>
      <c r="D282" s="125"/>
      <c r="E282" s="125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</row>
    <row r="283" spans="2:18">
      <c r="B283" s="125"/>
      <c r="C283" s="125"/>
      <c r="D283" s="125"/>
      <c r="E283" s="125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</row>
    <row r="284" spans="2:18">
      <c r="B284" s="125"/>
      <c r="C284" s="125"/>
      <c r="D284" s="125"/>
      <c r="E284" s="125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</row>
    <row r="285" spans="2:18">
      <c r="B285" s="125"/>
      <c r="C285" s="125"/>
      <c r="D285" s="125"/>
      <c r="E285" s="125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</row>
    <row r="286" spans="2:18">
      <c r="B286" s="125"/>
      <c r="C286" s="125"/>
      <c r="D286" s="125"/>
      <c r="E286" s="125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</row>
    <row r="287" spans="2:18">
      <c r="B287" s="125"/>
      <c r="C287" s="125"/>
      <c r="D287" s="125"/>
      <c r="E287" s="125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</row>
    <row r="288" spans="2:18">
      <c r="B288" s="125"/>
      <c r="C288" s="125"/>
      <c r="D288" s="125"/>
      <c r="E288" s="125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</row>
    <row r="289" spans="2:18">
      <c r="B289" s="125"/>
      <c r="C289" s="125"/>
      <c r="D289" s="125"/>
      <c r="E289" s="125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</row>
    <row r="290" spans="2:18">
      <c r="B290" s="125"/>
      <c r="C290" s="125"/>
      <c r="D290" s="125"/>
      <c r="E290" s="125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</row>
    <row r="291" spans="2:18">
      <c r="B291" s="125"/>
      <c r="C291" s="125"/>
      <c r="D291" s="125"/>
      <c r="E291" s="125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</row>
    <row r="292" spans="2:18">
      <c r="B292" s="125"/>
      <c r="C292" s="125"/>
      <c r="D292" s="125"/>
      <c r="E292" s="125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</row>
    <row r="293" spans="2:18">
      <c r="B293" s="125"/>
      <c r="C293" s="125"/>
      <c r="D293" s="125"/>
      <c r="E293" s="125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</row>
    <row r="294" spans="2:18">
      <c r="B294" s="125"/>
      <c r="C294" s="125"/>
      <c r="D294" s="125"/>
      <c r="E294" s="125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</row>
    <row r="295" spans="2:18">
      <c r="B295" s="125"/>
      <c r="C295" s="125"/>
      <c r="D295" s="125"/>
      <c r="E295" s="125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</row>
    <row r="296" spans="2:18">
      <c r="B296" s="125"/>
      <c r="C296" s="125"/>
      <c r="D296" s="125"/>
      <c r="E296" s="125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</row>
    <row r="297" spans="2:18">
      <c r="B297" s="125"/>
      <c r="C297" s="125"/>
      <c r="D297" s="125"/>
      <c r="E297" s="125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</row>
    <row r="298" spans="2:18">
      <c r="B298" s="125"/>
      <c r="C298" s="125"/>
      <c r="D298" s="125"/>
      <c r="E298" s="125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</row>
    <row r="299" spans="2:18">
      <c r="B299" s="125"/>
      <c r="C299" s="125"/>
      <c r="D299" s="125"/>
      <c r="E299" s="125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</row>
    <row r="300" spans="2:18">
      <c r="B300" s="125"/>
      <c r="C300" s="125"/>
      <c r="D300" s="125"/>
      <c r="E300" s="125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</row>
    <row r="301" spans="2:18">
      <c r="B301" s="125"/>
      <c r="C301" s="125"/>
      <c r="D301" s="125"/>
      <c r="E301" s="125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</row>
    <row r="302" spans="2:18">
      <c r="B302" s="125"/>
      <c r="C302" s="125"/>
      <c r="D302" s="125"/>
      <c r="E302" s="125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</row>
    <row r="303" spans="2:18">
      <c r="B303" s="125"/>
      <c r="C303" s="125"/>
      <c r="D303" s="125"/>
      <c r="E303" s="125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</row>
    <row r="304" spans="2:18">
      <c r="B304" s="125"/>
      <c r="C304" s="125"/>
      <c r="D304" s="125"/>
      <c r="E304" s="125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</row>
    <row r="305" spans="2:18">
      <c r="B305" s="125"/>
      <c r="C305" s="125"/>
      <c r="D305" s="125"/>
      <c r="E305" s="125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</row>
    <row r="306" spans="2:18">
      <c r="B306" s="125"/>
      <c r="C306" s="125"/>
      <c r="D306" s="125"/>
      <c r="E306" s="125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</row>
    <row r="307" spans="2:18">
      <c r="B307" s="125"/>
      <c r="C307" s="125"/>
      <c r="D307" s="125"/>
      <c r="E307" s="125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</row>
    <row r="308" spans="2:18">
      <c r="B308" s="125"/>
      <c r="C308" s="125"/>
      <c r="D308" s="125"/>
      <c r="E308" s="125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</row>
    <row r="309" spans="2:18">
      <c r="B309" s="125"/>
      <c r="C309" s="125"/>
      <c r="D309" s="125"/>
      <c r="E309" s="125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</row>
    <row r="310" spans="2:18">
      <c r="B310" s="125"/>
      <c r="C310" s="125"/>
      <c r="D310" s="125"/>
      <c r="E310" s="125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</row>
    <row r="311" spans="2:18">
      <c r="B311" s="125"/>
      <c r="C311" s="125"/>
      <c r="D311" s="125"/>
      <c r="E311" s="125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</row>
    <row r="312" spans="2:18">
      <c r="B312" s="125"/>
      <c r="C312" s="125"/>
      <c r="D312" s="125"/>
      <c r="E312" s="125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</row>
    <row r="313" spans="2:18">
      <c r="B313" s="125"/>
      <c r="C313" s="125"/>
      <c r="D313" s="125"/>
      <c r="E313" s="125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</row>
    <row r="314" spans="2:18">
      <c r="B314" s="125"/>
      <c r="C314" s="125"/>
      <c r="D314" s="125"/>
      <c r="E314" s="125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</row>
    <row r="315" spans="2:18">
      <c r="B315" s="125"/>
      <c r="C315" s="125"/>
      <c r="D315" s="125"/>
      <c r="E315" s="125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</row>
    <row r="316" spans="2:18">
      <c r="B316" s="125"/>
      <c r="C316" s="125"/>
      <c r="D316" s="125"/>
      <c r="E316" s="125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</row>
    <row r="317" spans="2:18">
      <c r="B317" s="125"/>
      <c r="C317" s="125"/>
      <c r="D317" s="125"/>
      <c r="E317" s="125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</row>
    <row r="318" spans="2:18">
      <c r="B318" s="125"/>
      <c r="C318" s="125"/>
      <c r="D318" s="125"/>
      <c r="E318" s="125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</row>
    <row r="319" spans="2:18">
      <c r="B319" s="125"/>
      <c r="C319" s="125"/>
      <c r="D319" s="125"/>
      <c r="E319" s="125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</row>
    <row r="320" spans="2:18">
      <c r="B320" s="125"/>
      <c r="C320" s="125"/>
      <c r="D320" s="125"/>
      <c r="E320" s="125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</row>
    <row r="321" spans="2:18">
      <c r="B321" s="125"/>
      <c r="C321" s="125"/>
      <c r="D321" s="125"/>
      <c r="E321" s="125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</row>
    <row r="322" spans="2:18">
      <c r="B322" s="125"/>
      <c r="C322" s="125"/>
      <c r="D322" s="125"/>
      <c r="E322" s="125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</row>
    <row r="323" spans="2:18">
      <c r="B323" s="125"/>
      <c r="C323" s="125"/>
      <c r="D323" s="125"/>
      <c r="E323" s="125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</row>
    <row r="324" spans="2:18">
      <c r="B324" s="125"/>
      <c r="C324" s="125"/>
      <c r="D324" s="125"/>
      <c r="E324" s="125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</row>
    <row r="325" spans="2:18">
      <c r="B325" s="125"/>
      <c r="C325" s="125"/>
      <c r="D325" s="125"/>
      <c r="E325" s="125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</row>
    <row r="326" spans="2:18">
      <c r="B326" s="125"/>
      <c r="C326" s="125"/>
      <c r="D326" s="125"/>
      <c r="E326" s="125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</row>
    <row r="327" spans="2:18">
      <c r="B327" s="125"/>
      <c r="C327" s="125"/>
      <c r="D327" s="125"/>
      <c r="E327" s="125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</row>
    <row r="328" spans="2:18">
      <c r="B328" s="125"/>
      <c r="C328" s="125"/>
      <c r="D328" s="125"/>
      <c r="E328" s="125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</row>
    <row r="329" spans="2:18">
      <c r="B329" s="125"/>
      <c r="C329" s="125"/>
      <c r="D329" s="125"/>
      <c r="E329" s="125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</row>
    <row r="330" spans="2:18">
      <c r="B330" s="125"/>
      <c r="C330" s="125"/>
      <c r="D330" s="125"/>
      <c r="E330" s="125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</row>
    <row r="331" spans="2:18">
      <c r="B331" s="125"/>
      <c r="C331" s="125"/>
      <c r="D331" s="125"/>
      <c r="E331" s="125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</row>
    <row r="332" spans="2:18">
      <c r="B332" s="125"/>
      <c r="C332" s="125"/>
      <c r="D332" s="125"/>
      <c r="E332" s="125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</row>
    <row r="333" spans="2:18">
      <c r="B333" s="125"/>
      <c r="C333" s="125"/>
      <c r="D333" s="125"/>
      <c r="E333" s="125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</row>
    <row r="334" spans="2:18">
      <c r="B334" s="125"/>
      <c r="C334" s="125"/>
      <c r="D334" s="125"/>
      <c r="E334" s="125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</row>
    <row r="335" spans="2:18">
      <c r="B335" s="125"/>
      <c r="C335" s="125"/>
      <c r="D335" s="125"/>
      <c r="E335" s="125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</row>
    <row r="336" spans="2:18">
      <c r="B336" s="125"/>
      <c r="C336" s="125"/>
      <c r="D336" s="125"/>
      <c r="E336" s="125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</row>
    <row r="337" spans="2:18">
      <c r="B337" s="125"/>
      <c r="C337" s="125"/>
      <c r="D337" s="125"/>
      <c r="E337" s="125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</row>
    <row r="338" spans="2:18">
      <c r="B338" s="125"/>
      <c r="C338" s="125"/>
      <c r="D338" s="125"/>
      <c r="E338" s="125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</row>
    <row r="339" spans="2:18">
      <c r="B339" s="125"/>
      <c r="C339" s="125"/>
      <c r="D339" s="125"/>
      <c r="E339" s="125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</row>
    <row r="340" spans="2:18">
      <c r="B340" s="125"/>
      <c r="C340" s="125"/>
      <c r="D340" s="125"/>
      <c r="E340" s="125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</row>
    <row r="341" spans="2:18">
      <c r="B341" s="125"/>
      <c r="C341" s="125"/>
      <c r="D341" s="125"/>
      <c r="E341" s="125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</row>
    <row r="342" spans="2:18">
      <c r="B342" s="125"/>
      <c r="C342" s="125"/>
      <c r="D342" s="125"/>
      <c r="E342" s="125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</row>
    <row r="343" spans="2:18">
      <c r="B343" s="125"/>
      <c r="C343" s="125"/>
      <c r="D343" s="125"/>
      <c r="E343" s="125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</row>
    <row r="344" spans="2:18">
      <c r="B344" s="125"/>
      <c r="C344" s="125"/>
      <c r="D344" s="125"/>
      <c r="E344" s="125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</row>
    <row r="345" spans="2:18">
      <c r="B345" s="125"/>
      <c r="C345" s="125"/>
      <c r="D345" s="125"/>
      <c r="E345" s="125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</row>
    <row r="346" spans="2:18">
      <c r="B346" s="125"/>
      <c r="C346" s="125"/>
      <c r="D346" s="125"/>
      <c r="E346" s="125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</row>
    <row r="347" spans="2:18">
      <c r="B347" s="125"/>
      <c r="C347" s="125"/>
      <c r="D347" s="125"/>
      <c r="E347" s="125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</row>
    <row r="348" spans="2:18">
      <c r="B348" s="125"/>
      <c r="C348" s="125"/>
      <c r="D348" s="125"/>
      <c r="E348" s="125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</row>
    <row r="349" spans="2:18">
      <c r="B349" s="125"/>
      <c r="C349" s="125"/>
      <c r="D349" s="125"/>
      <c r="E349" s="125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</row>
    <row r="350" spans="2:18">
      <c r="B350" s="125"/>
      <c r="C350" s="125"/>
      <c r="D350" s="125"/>
      <c r="E350" s="125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</row>
    <row r="351" spans="2:18">
      <c r="B351" s="125"/>
      <c r="C351" s="125"/>
      <c r="D351" s="125"/>
      <c r="E351" s="125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</row>
    <row r="352" spans="2:18">
      <c r="B352" s="125"/>
      <c r="C352" s="125"/>
      <c r="D352" s="125"/>
      <c r="E352" s="125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</row>
    <row r="353" spans="2:18">
      <c r="B353" s="125"/>
      <c r="C353" s="125"/>
      <c r="D353" s="125"/>
      <c r="E353" s="125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</row>
    <row r="354" spans="2:18">
      <c r="B354" s="125"/>
      <c r="C354" s="125"/>
      <c r="D354" s="125"/>
      <c r="E354" s="125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</row>
    <row r="355" spans="2:18">
      <c r="B355" s="125"/>
      <c r="C355" s="125"/>
      <c r="D355" s="125"/>
      <c r="E355" s="125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</row>
    <row r="356" spans="2:18">
      <c r="B356" s="125"/>
      <c r="C356" s="125"/>
      <c r="D356" s="125"/>
      <c r="E356" s="125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</row>
    <row r="357" spans="2:18">
      <c r="B357" s="125"/>
      <c r="C357" s="125"/>
      <c r="D357" s="125"/>
      <c r="E357" s="125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</row>
    <row r="358" spans="2:18">
      <c r="B358" s="125"/>
      <c r="C358" s="125"/>
      <c r="D358" s="125"/>
      <c r="E358" s="125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</row>
    <row r="359" spans="2:18">
      <c r="B359" s="125"/>
      <c r="C359" s="125"/>
      <c r="D359" s="125"/>
      <c r="E359" s="125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</row>
    <row r="360" spans="2:18">
      <c r="B360" s="125"/>
      <c r="C360" s="125"/>
      <c r="D360" s="125"/>
      <c r="E360" s="125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</row>
    <row r="361" spans="2:18">
      <c r="B361" s="125"/>
      <c r="C361" s="125"/>
      <c r="D361" s="125"/>
      <c r="E361" s="125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</row>
    <row r="362" spans="2:18">
      <c r="B362" s="125"/>
      <c r="C362" s="125"/>
      <c r="D362" s="125"/>
      <c r="E362" s="125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</row>
    <row r="363" spans="2:18">
      <c r="B363" s="125"/>
      <c r="C363" s="125"/>
      <c r="D363" s="125"/>
      <c r="E363" s="125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</row>
    <row r="364" spans="2:18">
      <c r="B364" s="125"/>
      <c r="C364" s="125"/>
      <c r="D364" s="125"/>
      <c r="E364" s="125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</row>
    <row r="365" spans="2:18">
      <c r="B365" s="125"/>
      <c r="C365" s="125"/>
      <c r="D365" s="125"/>
      <c r="E365" s="125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</row>
    <row r="366" spans="2:18">
      <c r="B366" s="125"/>
      <c r="C366" s="125"/>
      <c r="D366" s="125"/>
      <c r="E366" s="125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</row>
    <row r="367" spans="2:18">
      <c r="B367" s="125"/>
      <c r="C367" s="125"/>
      <c r="D367" s="125"/>
      <c r="E367" s="125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</row>
    <row r="368" spans="2:18">
      <c r="B368" s="125"/>
      <c r="C368" s="125"/>
      <c r="D368" s="125"/>
      <c r="E368" s="125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</row>
    <row r="369" spans="2:18">
      <c r="B369" s="125"/>
      <c r="C369" s="125"/>
      <c r="D369" s="125"/>
      <c r="E369" s="125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</row>
    <row r="370" spans="2:18">
      <c r="B370" s="125"/>
      <c r="C370" s="125"/>
      <c r="D370" s="125"/>
      <c r="E370" s="125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</row>
    <row r="371" spans="2:18">
      <c r="B371" s="125"/>
      <c r="C371" s="125"/>
      <c r="D371" s="125"/>
      <c r="E371" s="125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</row>
    <row r="372" spans="2:18">
      <c r="B372" s="125"/>
      <c r="C372" s="125"/>
      <c r="D372" s="125"/>
      <c r="E372" s="125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</row>
    <row r="373" spans="2:18">
      <c r="B373" s="125"/>
      <c r="C373" s="125"/>
      <c r="D373" s="125"/>
      <c r="E373" s="125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</row>
    <row r="374" spans="2:18">
      <c r="B374" s="125"/>
      <c r="C374" s="125"/>
      <c r="D374" s="125"/>
      <c r="E374" s="125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</row>
    <row r="375" spans="2:18">
      <c r="B375" s="125"/>
      <c r="C375" s="125"/>
      <c r="D375" s="125"/>
      <c r="E375" s="125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</row>
    <row r="376" spans="2:18">
      <c r="B376" s="125"/>
      <c r="C376" s="125"/>
      <c r="D376" s="125"/>
      <c r="E376" s="125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</row>
    <row r="377" spans="2:18">
      <c r="B377" s="125"/>
      <c r="C377" s="125"/>
      <c r="D377" s="125"/>
      <c r="E377" s="125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</row>
    <row r="378" spans="2:18">
      <c r="B378" s="125"/>
      <c r="C378" s="125"/>
      <c r="D378" s="125"/>
      <c r="E378" s="125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</row>
    <row r="379" spans="2:18">
      <c r="B379" s="125"/>
      <c r="C379" s="125"/>
      <c r="D379" s="125"/>
      <c r="E379" s="125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</row>
    <row r="380" spans="2:18">
      <c r="B380" s="125"/>
      <c r="C380" s="125"/>
      <c r="D380" s="125"/>
      <c r="E380" s="125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</row>
    <row r="381" spans="2:18">
      <c r="B381" s="125"/>
      <c r="C381" s="125"/>
      <c r="D381" s="125"/>
      <c r="E381" s="125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</row>
    <row r="382" spans="2:18">
      <c r="B382" s="125"/>
      <c r="C382" s="125"/>
      <c r="D382" s="125"/>
      <c r="E382" s="125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</row>
    <row r="383" spans="2:18">
      <c r="B383" s="125"/>
      <c r="C383" s="125"/>
      <c r="D383" s="125"/>
      <c r="E383" s="125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</row>
    <row r="384" spans="2:18">
      <c r="B384" s="125"/>
      <c r="C384" s="125"/>
      <c r="D384" s="125"/>
      <c r="E384" s="125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</row>
    <row r="385" spans="2:18">
      <c r="B385" s="125"/>
      <c r="C385" s="125"/>
      <c r="D385" s="125"/>
      <c r="E385" s="125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</row>
    <row r="386" spans="2:18">
      <c r="B386" s="125"/>
      <c r="C386" s="125"/>
      <c r="D386" s="125"/>
      <c r="E386" s="125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</row>
    <row r="387" spans="2:18">
      <c r="B387" s="125"/>
      <c r="C387" s="125"/>
      <c r="D387" s="125"/>
      <c r="E387" s="125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</row>
    <row r="388" spans="2:18">
      <c r="B388" s="125"/>
      <c r="C388" s="125"/>
      <c r="D388" s="125"/>
      <c r="E388" s="125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</row>
    <row r="389" spans="2:18">
      <c r="B389" s="125"/>
      <c r="C389" s="125"/>
      <c r="D389" s="125"/>
      <c r="E389" s="125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</row>
    <row r="390" spans="2:18">
      <c r="B390" s="125"/>
      <c r="C390" s="125"/>
      <c r="D390" s="125"/>
      <c r="E390" s="125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</row>
    <row r="391" spans="2:18">
      <c r="B391" s="125"/>
      <c r="C391" s="125"/>
      <c r="D391" s="125"/>
      <c r="E391" s="125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</row>
    <row r="392" spans="2:18">
      <c r="B392" s="125"/>
      <c r="C392" s="125"/>
      <c r="D392" s="125"/>
      <c r="E392" s="125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</row>
    <row r="393" spans="2:18">
      <c r="B393" s="125"/>
      <c r="C393" s="125"/>
      <c r="D393" s="125"/>
      <c r="E393" s="125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</row>
    <row r="394" spans="2:18">
      <c r="B394" s="125"/>
      <c r="C394" s="125"/>
      <c r="D394" s="125"/>
      <c r="E394" s="125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</row>
    <row r="395" spans="2:18">
      <c r="B395" s="125"/>
      <c r="C395" s="125"/>
      <c r="D395" s="125"/>
      <c r="E395" s="125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</row>
    <row r="396" spans="2:18">
      <c r="B396" s="125"/>
      <c r="C396" s="125"/>
      <c r="D396" s="125"/>
      <c r="E396" s="125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</row>
    <row r="397" spans="2:18">
      <c r="B397" s="125"/>
      <c r="C397" s="125"/>
      <c r="D397" s="125"/>
      <c r="E397" s="125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</row>
    <row r="398" spans="2:18">
      <c r="B398" s="125"/>
      <c r="C398" s="125"/>
      <c r="D398" s="125"/>
      <c r="E398" s="125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</row>
    <row r="399" spans="2:18">
      <c r="B399" s="125"/>
      <c r="C399" s="125"/>
      <c r="D399" s="125"/>
      <c r="E399" s="125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</row>
    <row r="400" spans="2:18">
      <c r="B400" s="125"/>
      <c r="C400" s="125"/>
      <c r="D400" s="125"/>
      <c r="E400" s="125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</row>
    <row r="401" spans="2:18">
      <c r="B401" s="125"/>
      <c r="C401" s="125"/>
      <c r="D401" s="125"/>
      <c r="E401" s="125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</row>
    <row r="402" spans="2:18">
      <c r="B402" s="125"/>
      <c r="C402" s="125"/>
      <c r="D402" s="125"/>
      <c r="E402" s="125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</row>
    <row r="403" spans="2:18">
      <c r="B403" s="125"/>
      <c r="C403" s="125"/>
      <c r="D403" s="125"/>
      <c r="E403" s="125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</row>
    <row r="404" spans="2:18">
      <c r="B404" s="125"/>
      <c r="C404" s="125"/>
      <c r="D404" s="125"/>
      <c r="E404" s="125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</row>
    <row r="405" spans="2:18">
      <c r="B405" s="125"/>
      <c r="C405" s="125"/>
      <c r="D405" s="125"/>
      <c r="E405" s="125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</row>
    <row r="406" spans="2:18">
      <c r="B406" s="125"/>
      <c r="C406" s="125"/>
      <c r="D406" s="125"/>
      <c r="E406" s="125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</row>
    <row r="407" spans="2:18">
      <c r="B407" s="125"/>
      <c r="C407" s="125"/>
      <c r="D407" s="125"/>
      <c r="E407" s="125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</row>
    <row r="408" spans="2:18">
      <c r="B408" s="125"/>
      <c r="C408" s="125"/>
      <c r="D408" s="125"/>
      <c r="E408" s="125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</row>
    <row r="409" spans="2:18">
      <c r="B409" s="125"/>
      <c r="C409" s="125"/>
      <c r="D409" s="125"/>
      <c r="E409" s="125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</row>
    <row r="410" spans="2:18">
      <c r="B410" s="125"/>
      <c r="C410" s="125"/>
      <c r="D410" s="125"/>
      <c r="E410" s="125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</row>
    <row r="411" spans="2:18">
      <c r="B411" s="125"/>
      <c r="C411" s="125"/>
      <c r="D411" s="125"/>
      <c r="E411" s="125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</row>
    <row r="412" spans="2:18">
      <c r="B412" s="125"/>
      <c r="C412" s="125"/>
      <c r="D412" s="125"/>
      <c r="E412" s="125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</row>
    <row r="413" spans="2:18">
      <c r="B413" s="125"/>
      <c r="C413" s="125"/>
      <c r="D413" s="125"/>
      <c r="E413" s="125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</row>
    <row r="414" spans="2:18">
      <c r="B414" s="125"/>
      <c r="C414" s="125"/>
      <c r="D414" s="125"/>
      <c r="E414" s="125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</row>
    <row r="415" spans="2:18">
      <c r="B415" s="125"/>
      <c r="C415" s="125"/>
      <c r="D415" s="125"/>
      <c r="E415" s="125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</row>
    <row r="416" spans="2:18">
      <c r="B416" s="125"/>
      <c r="C416" s="125"/>
      <c r="D416" s="125"/>
      <c r="E416" s="125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</row>
    <row r="417" spans="2:18">
      <c r="B417" s="125"/>
      <c r="C417" s="125"/>
      <c r="D417" s="125"/>
      <c r="E417" s="125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</row>
    <row r="418" spans="2:18">
      <c r="B418" s="125"/>
      <c r="C418" s="125"/>
      <c r="D418" s="125"/>
      <c r="E418" s="125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</row>
    <row r="419" spans="2:18">
      <c r="B419" s="125"/>
      <c r="C419" s="125"/>
      <c r="D419" s="125"/>
      <c r="E419" s="125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</row>
    <row r="420" spans="2:18">
      <c r="B420" s="125"/>
      <c r="C420" s="125"/>
      <c r="D420" s="125"/>
      <c r="E420" s="125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</row>
    <row r="421" spans="2:18">
      <c r="B421" s="125"/>
      <c r="C421" s="125"/>
      <c r="D421" s="125"/>
      <c r="E421" s="125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</row>
    <row r="422" spans="2:18">
      <c r="B422" s="125"/>
      <c r="C422" s="125"/>
      <c r="D422" s="125"/>
      <c r="E422" s="125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</row>
    <row r="423" spans="2:18">
      <c r="B423" s="125"/>
      <c r="C423" s="125"/>
      <c r="D423" s="125"/>
      <c r="E423" s="125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</row>
    <row r="424" spans="2:18">
      <c r="B424" s="125"/>
      <c r="C424" s="125"/>
      <c r="D424" s="125"/>
      <c r="E424" s="125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</row>
    <row r="425" spans="2:18">
      <c r="B425" s="125"/>
      <c r="C425" s="125"/>
      <c r="D425" s="125"/>
      <c r="E425" s="125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</row>
    <row r="426" spans="2:18">
      <c r="B426" s="125"/>
      <c r="C426" s="125"/>
      <c r="D426" s="125"/>
      <c r="E426" s="125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</row>
    <row r="427" spans="2:18">
      <c r="B427" s="125"/>
      <c r="C427" s="125"/>
      <c r="D427" s="125"/>
      <c r="E427" s="125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</row>
    <row r="428" spans="2:18">
      <c r="B428" s="125"/>
      <c r="C428" s="125"/>
      <c r="D428" s="125"/>
      <c r="E428" s="125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</row>
    <row r="429" spans="2:18">
      <c r="B429" s="125"/>
      <c r="C429" s="125"/>
      <c r="D429" s="125"/>
      <c r="E429" s="125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</row>
    <row r="430" spans="2:18">
      <c r="B430" s="125"/>
      <c r="C430" s="125"/>
      <c r="D430" s="125"/>
      <c r="E430" s="125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</row>
    <row r="431" spans="2:18">
      <c r="B431" s="125"/>
      <c r="C431" s="125"/>
      <c r="D431" s="125"/>
      <c r="E431" s="125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</row>
    <row r="432" spans="2:18">
      <c r="B432" s="125"/>
      <c r="C432" s="125"/>
      <c r="D432" s="125"/>
      <c r="E432" s="125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</row>
    <row r="433" spans="2:18">
      <c r="B433" s="125"/>
      <c r="C433" s="125"/>
      <c r="D433" s="125"/>
      <c r="E433" s="125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</row>
    <row r="434" spans="2:18">
      <c r="B434" s="125"/>
      <c r="C434" s="125"/>
      <c r="D434" s="125"/>
      <c r="E434" s="125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</row>
    <row r="435" spans="2:18">
      <c r="B435" s="125"/>
      <c r="C435" s="125"/>
      <c r="D435" s="125"/>
      <c r="E435" s="125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</row>
    <row r="436" spans="2:18">
      <c r="B436" s="125"/>
      <c r="C436" s="125"/>
      <c r="D436" s="125"/>
      <c r="E436" s="125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</row>
    <row r="437" spans="2:18">
      <c r="B437" s="125"/>
      <c r="C437" s="125"/>
      <c r="D437" s="125"/>
      <c r="E437" s="125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</row>
    <row r="438" spans="2:18">
      <c r="B438" s="125"/>
      <c r="C438" s="125"/>
      <c r="D438" s="125"/>
      <c r="E438" s="125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</row>
    <row r="439" spans="2:18">
      <c r="B439" s="125"/>
      <c r="C439" s="125"/>
      <c r="D439" s="125"/>
      <c r="E439" s="125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</row>
    <row r="440" spans="2:18">
      <c r="B440" s="125"/>
      <c r="C440" s="125"/>
      <c r="D440" s="125"/>
      <c r="E440" s="125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</row>
    <row r="441" spans="2:18">
      <c r="B441" s="125"/>
      <c r="C441" s="125"/>
      <c r="D441" s="125"/>
      <c r="E441" s="125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</row>
    <row r="442" spans="2:18">
      <c r="B442" s="125"/>
      <c r="C442" s="125"/>
      <c r="D442" s="125"/>
      <c r="E442" s="125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</row>
    <row r="443" spans="2:18">
      <c r="B443" s="125"/>
      <c r="C443" s="125"/>
      <c r="D443" s="125"/>
      <c r="E443" s="125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</row>
    <row r="444" spans="2:18">
      <c r="B444" s="125"/>
      <c r="C444" s="125"/>
      <c r="D444" s="125"/>
      <c r="E444" s="125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</row>
    <row r="445" spans="2:18">
      <c r="B445" s="125"/>
      <c r="C445" s="125"/>
      <c r="D445" s="125"/>
      <c r="E445" s="125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</row>
    <row r="446" spans="2:18">
      <c r="B446" s="125"/>
      <c r="C446" s="125"/>
      <c r="D446" s="125"/>
      <c r="E446" s="125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</row>
    <row r="447" spans="2:18">
      <c r="B447" s="125"/>
      <c r="C447" s="125"/>
      <c r="D447" s="125"/>
      <c r="E447" s="125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</row>
    <row r="448" spans="2:18">
      <c r="B448" s="125"/>
      <c r="C448" s="125"/>
      <c r="D448" s="125"/>
      <c r="E448" s="125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</row>
    <row r="449" spans="2:18">
      <c r="B449" s="125"/>
      <c r="C449" s="125"/>
      <c r="D449" s="125"/>
      <c r="E449" s="125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</row>
    <row r="450" spans="2:18">
      <c r="B450" s="125"/>
      <c r="C450" s="125"/>
      <c r="D450" s="125"/>
      <c r="E450" s="125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</row>
    <row r="451" spans="2:18">
      <c r="B451" s="125"/>
      <c r="C451" s="125"/>
      <c r="D451" s="125"/>
      <c r="E451" s="125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</row>
    <row r="452" spans="2:18">
      <c r="B452" s="125"/>
      <c r="C452" s="125"/>
      <c r="D452" s="125"/>
      <c r="E452" s="125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</row>
    <row r="453" spans="2:18">
      <c r="B453" s="125"/>
      <c r="C453" s="125"/>
      <c r="D453" s="125"/>
      <c r="E453" s="125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</row>
    <row r="454" spans="2:18">
      <c r="B454" s="125"/>
      <c r="C454" s="125"/>
      <c r="D454" s="125"/>
      <c r="E454" s="125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</row>
    <row r="455" spans="2:18">
      <c r="B455" s="125"/>
      <c r="C455" s="125"/>
      <c r="D455" s="125"/>
      <c r="E455" s="125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</row>
    <row r="456" spans="2:18">
      <c r="B456" s="125"/>
      <c r="C456" s="125"/>
      <c r="D456" s="125"/>
      <c r="E456" s="125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</row>
    <row r="457" spans="2:18">
      <c r="B457" s="125"/>
      <c r="C457" s="125"/>
      <c r="D457" s="125"/>
      <c r="E457" s="125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</row>
    <row r="458" spans="2:18">
      <c r="B458" s="125"/>
      <c r="C458" s="125"/>
      <c r="D458" s="125"/>
      <c r="E458" s="125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</row>
    <row r="459" spans="2:18">
      <c r="B459" s="125"/>
      <c r="C459" s="125"/>
      <c r="D459" s="125"/>
      <c r="E459" s="125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</row>
    <row r="460" spans="2:18">
      <c r="B460" s="125"/>
      <c r="C460" s="125"/>
      <c r="D460" s="125"/>
      <c r="E460" s="125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</row>
    <row r="461" spans="2:18">
      <c r="B461" s="125"/>
      <c r="C461" s="125"/>
      <c r="D461" s="125"/>
      <c r="E461" s="125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</row>
    <row r="462" spans="2:18">
      <c r="B462" s="125"/>
      <c r="C462" s="125"/>
      <c r="D462" s="125"/>
      <c r="E462" s="125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</row>
    <row r="463" spans="2:18">
      <c r="B463" s="125"/>
      <c r="C463" s="125"/>
      <c r="D463" s="125"/>
      <c r="E463" s="125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</row>
    <row r="464" spans="2:18">
      <c r="B464" s="125"/>
      <c r="C464" s="125"/>
      <c r="D464" s="125"/>
      <c r="E464" s="125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</row>
    <row r="465" spans="2:18">
      <c r="B465" s="125"/>
      <c r="C465" s="125"/>
      <c r="D465" s="125"/>
      <c r="E465" s="125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</row>
    <row r="466" spans="2:18">
      <c r="B466" s="125"/>
      <c r="C466" s="125"/>
      <c r="D466" s="125"/>
      <c r="E466" s="125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</row>
    <row r="467" spans="2:18">
      <c r="B467" s="125"/>
      <c r="C467" s="125"/>
      <c r="D467" s="125"/>
      <c r="E467" s="125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</row>
    <row r="468" spans="2:18">
      <c r="B468" s="125"/>
      <c r="C468" s="125"/>
      <c r="D468" s="125"/>
      <c r="E468" s="125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</row>
    <row r="469" spans="2:18">
      <c r="B469" s="125"/>
      <c r="C469" s="125"/>
      <c r="D469" s="125"/>
      <c r="E469" s="125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</row>
    <row r="470" spans="2:18">
      <c r="B470" s="125"/>
      <c r="C470" s="125"/>
      <c r="D470" s="125"/>
      <c r="E470" s="125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</row>
    <row r="471" spans="2:18">
      <c r="B471" s="125"/>
      <c r="C471" s="125"/>
      <c r="D471" s="125"/>
      <c r="E471" s="125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</row>
    <row r="472" spans="2:18">
      <c r="B472" s="125"/>
      <c r="C472" s="125"/>
      <c r="D472" s="125"/>
      <c r="E472" s="125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</row>
    <row r="473" spans="2:18">
      <c r="B473" s="125"/>
      <c r="C473" s="125"/>
      <c r="D473" s="125"/>
      <c r="E473" s="125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</row>
    <row r="474" spans="2:18">
      <c r="B474" s="125"/>
      <c r="C474" s="125"/>
      <c r="D474" s="125"/>
      <c r="E474" s="125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</row>
    <row r="475" spans="2:18">
      <c r="B475" s="125"/>
      <c r="C475" s="125"/>
      <c r="D475" s="125"/>
      <c r="E475" s="125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</row>
    <row r="476" spans="2:18">
      <c r="B476" s="125"/>
      <c r="C476" s="125"/>
      <c r="D476" s="125"/>
      <c r="E476" s="125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</row>
    <row r="477" spans="2:18">
      <c r="B477" s="125"/>
      <c r="C477" s="125"/>
      <c r="D477" s="125"/>
      <c r="E477" s="125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</row>
    <row r="478" spans="2:18">
      <c r="B478" s="125"/>
      <c r="C478" s="125"/>
      <c r="D478" s="125"/>
      <c r="E478" s="125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</row>
    <row r="479" spans="2:18">
      <c r="B479" s="125"/>
      <c r="C479" s="125"/>
      <c r="D479" s="125"/>
      <c r="E479" s="125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</row>
    <row r="480" spans="2:18">
      <c r="B480" s="125"/>
      <c r="C480" s="125"/>
      <c r="D480" s="125"/>
      <c r="E480" s="125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</row>
    <row r="481" spans="2:18">
      <c r="B481" s="125"/>
      <c r="C481" s="125"/>
      <c r="D481" s="125"/>
      <c r="E481" s="125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</row>
    <row r="482" spans="2:18">
      <c r="B482" s="125"/>
      <c r="C482" s="125"/>
      <c r="D482" s="125"/>
      <c r="E482" s="125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</row>
    <row r="483" spans="2:18">
      <c r="B483" s="125"/>
      <c r="C483" s="125"/>
      <c r="D483" s="125"/>
      <c r="E483" s="125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</row>
    <row r="484" spans="2:18">
      <c r="B484" s="125"/>
      <c r="C484" s="125"/>
      <c r="D484" s="125"/>
      <c r="E484" s="125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</row>
    <row r="485" spans="2:18">
      <c r="B485" s="125"/>
      <c r="C485" s="125"/>
      <c r="D485" s="125"/>
      <c r="E485" s="125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</row>
    <row r="486" spans="2:18">
      <c r="B486" s="125"/>
      <c r="C486" s="125"/>
      <c r="D486" s="125"/>
      <c r="E486" s="125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</row>
    <row r="487" spans="2:18">
      <c r="B487" s="125"/>
      <c r="C487" s="125"/>
      <c r="D487" s="125"/>
      <c r="E487" s="125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</row>
    <row r="488" spans="2:18">
      <c r="B488" s="125"/>
      <c r="C488" s="125"/>
      <c r="D488" s="125"/>
      <c r="E488" s="125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</row>
    <row r="489" spans="2:18">
      <c r="B489" s="125"/>
      <c r="C489" s="125"/>
      <c r="D489" s="125"/>
      <c r="E489" s="125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</row>
    <row r="490" spans="2:18">
      <c r="B490" s="125"/>
      <c r="C490" s="125"/>
      <c r="D490" s="125"/>
      <c r="E490" s="125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</row>
    <row r="491" spans="2:18">
      <c r="B491" s="125"/>
      <c r="C491" s="125"/>
      <c r="D491" s="125"/>
      <c r="E491" s="125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</row>
    <row r="492" spans="2:18">
      <c r="B492" s="125"/>
      <c r="C492" s="125"/>
      <c r="D492" s="125"/>
      <c r="E492" s="125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</row>
    <row r="493" spans="2:18">
      <c r="B493" s="125"/>
      <c r="C493" s="125"/>
      <c r="D493" s="125"/>
      <c r="E493" s="125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</row>
    <row r="494" spans="2:18">
      <c r="B494" s="125"/>
      <c r="C494" s="125"/>
      <c r="D494" s="125"/>
      <c r="E494" s="125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</row>
    <row r="495" spans="2:18">
      <c r="B495" s="125"/>
      <c r="C495" s="125"/>
      <c r="D495" s="125"/>
      <c r="E495" s="125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</row>
    <row r="496" spans="2:18">
      <c r="B496" s="125"/>
      <c r="C496" s="125"/>
      <c r="D496" s="125"/>
      <c r="E496" s="125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</row>
    <row r="497" spans="2:18">
      <c r="B497" s="125"/>
      <c r="C497" s="125"/>
      <c r="D497" s="125"/>
      <c r="E497" s="125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</row>
    <row r="498" spans="2:18">
      <c r="B498" s="125"/>
      <c r="C498" s="125"/>
      <c r="D498" s="125"/>
      <c r="E498" s="125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</row>
    <row r="499" spans="2:18">
      <c r="B499" s="125"/>
      <c r="C499" s="125"/>
      <c r="D499" s="125"/>
      <c r="E499" s="125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</row>
    <row r="500" spans="2:18">
      <c r="B500" s="125"/>
      <c r="C500" s="125"/>
      <c r="D500" s="125"/>
      <c r="E500" s="125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</row>
    <row r="501" spans="2:18">
      <c r="B501" s="125"/>
      <c r="C501" s="125"/>
      <c r="D501" s="125"/>
      <c r="E501" s="125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</row>
    <row r="502" spans="2:18">
      <c r="B502" s="125"/>
      <c r="C502" s="125"/>
      <c r="D502" s="125"/>
      <c r="E502" s="125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</row>
    <row r="503" spans="2:18">
      <c r="B503" s="125"/>
      <c r="C503" s="125"/>
      <c r="D503" s="125"/>
      <c r="E503" s="125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</row>
    <row r="504" spans="2:18">
      <c r="B504" s="125"/>
      <c r="C504" s="125"/>
      <c r="D504" s="125"/>
      <c r="E504" s="125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</row>
    <row r="505" spans="2:18">
      <c r="B505" s="125"/>
      <c r="C505" s="125"/>
      <c r="D505" s="125"/>
      <c r="E505" s="125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</row>
    <row r="506" spans="2:18">
      <c r="B506" s="125"/>
      <c r="C506" s="125"/>
      <c r="D506" s="125"/>
      <c r="E506" s="125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</row>
    <row r="507" spans="2:18">
      <c r="B507" s="125"/>
      <c r="C507" s="125"/>
      <c r="D507" s="125"/>
      <c r="E507" s="125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</row>
    <row r="508" spans="2:18">
      <c r="B508" s="125"/>
      <c r="C508" s="125"/>
      <c r="D508" s="125"/>
      <c r="E508" s="125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</row>
    <row r="509" spans="2:18">
      <c r="B509" s="125"/>
      <c r="C509" s="125"/>
      <c r="D509" s="125"/>
      <c r="E509" s="125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</row>
    <row r="510" spans="2:18">
      <c r="B510" s="125"/>
      <c r="C510" s="125"/>
      <c r="D510" s="125"/>
      <c r="E510" s="125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</row>
    <row r="511" spans="2:18">
      <c r="B511" s="125"/>
      <c r="C511" s="125"/>
      <c r="D511" s="125"/>
      <c r="E511" s="125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</row>
    <row r="512" spans="2:18">
      <c r="B512" s="125"/>
      <c r="C512" s="125"/>
      <c r="D512" s="125"/>
      <c r="E512" s="125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</row>
    <row r="513" spans="2:18">
      <c r="B513" s="125"/>
      <c r="C513" s="125"/>
      <c r="D513" s="125"/>
      <c r="E513" s="125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</row>
    <row r="514" spans="2:18">
      <c r="B514" s="125"/>
      <c r="C514" s="125"/>
      <c r="D514" s="125"/>
      <c r="E514" s="125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</row>
    <row r="515" spans="2:18">
      <c r="B515" s="125"/>
      <c r="C515" s="125"/>
      <c r="D515" s="125"/>
      <c r="E515" s="125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</row>
    <row r="516" spans="2:18">
      <c r="B516" s="125"/>
      <c r="C516" s="125"/>
      <c r="D516" s="125"/>
      <c r="E516" s="125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</row>
    <row r="517" spans="2:18">
      <c r="B517" s="125"/>
      <c r="C517" s="125"/>
      <c r="D517" s="125"/>
      <c r="E517" s="125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</row>
    <row r="518" spans="2:18">
      <c r="B518" s="125"/>
      <c r="C518" s="125"/>
      <c r="D518" s="125"/>
      <c r="E518" s="125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</row>
    <row r="519" spans="2:18">
      <c r="B519" s="125"/>
      <c r="C519" s="125"/>
      <c r="D519" s="125"/>
      <c r="E519" s="125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</row>
    <row r="520" spans="2:18">
      <c r="B520" s="125"/>
      <c r="C520" s="125"/>
      <c r="D520" s="125"/>
      <c r="E520" s="125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</row>
    <row r="521" spans="2:18">
      <c r="B521" s="125"/>
      <c r="C521" s="125"/>
      <c r="D521" s="125"/>
      <c r="E521" s="125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</row>
    <row r="522" spans="2:18">
      <c r="B522" s="125"/>
      <c r="C522" s="125"/>
      <c r="D522" s="125"/>
      <c r="E522" s="125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</row>
    <row r="523" spans="2:18">
      <c r="B523" s="125"/>
      <c r="C523" s="125"/>
      <c r="D523" s="125"/>
      <c r="E523" s="125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</row>
    <row r="524" spans="2:18">
      <c r="B524" s="125"/>
      <c r="C524" s="125"/>
      <c r="D524" s="125"/>
      <c r="E524" s="125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</row>
    <row r="525" spans="2:18">
      <c r="B525" s="125"/>
      <c r="C525" s="125"/>
      <c r="D525" s="125"/>
      <c r="E525" s="125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</row>
    <row r="526" spans="2:18">
      <c r="B526" s="125"/>
      <c r="C526" s="125"/>
      <c r="D526" s="125"/>
      <c r="E526" s="125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</row>
    <row r="527" spans="2:18">
      <c r="B527" s="125"/>
      <c r="C527" s="125"/>
      <c r="D527" s="125"/>
      <c r="E527" s="125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</row>
    <row r="528" spans="2:18">
      <c r="B528" s="125"/>
      <c r="C528" s="125"/>
      <c r="D528" s="125"/>
      <c r="E528" s="125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</row>
    <row r="529" spans="2:18">
      <c r="B529" s="125"/>
      <c r="C529" s="125"/>
      <c r="D529" s="125"/>
      <c r="E529" s="125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</row>
    <row r="530" spans="2:18">
      <c r="B530" s="125"/>
      <c r="C530" s="125"/>
      <c r="D530" s="125"/>
      <c r="E530" s="125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</row>
    <row r="531" spans="2:18">
      <c r="B531" s="125"/>
      <c r="C531" s="125"/>
      <c r="D531" s="125"/>
      <c r="E531" s="125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</row>
    <row r="532" spans="2:18">
      <c r="B532" s="125"/>
      <c r="C532" s="125"/>
      <c r="D532" s="125"/>
      <c r="E532" s="125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</row>
    <row r="533" spans="2:18">
      <c r="B533" s="125"/>
      <c r="C533" s="125"/>
      <c r="D533" s="125"/>
      <c r="E533" s="125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</row>
    <row r="534" spans="2:18">
      <c r="B534" s="125"/>
      <c r="C534" s="125"/>
      <c r="D534" s="125"/>
      <c r="E534" s="125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</row>
    <row r="535" spans="2:18">
      <c r="B535" s="125"/>
      <c r="C535" s="125"/>
      <c r="D535" s="125"/>
      <c r="E535" s="125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</row>
    <row r="536" spans="2:18">
      <c r="B536" s="125"/>
      <c r="C536" s="125"/>
      <c r="D536" s="125"/>
      <c r="E536" s="125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</row>
    <row r="537" spans="2:18">
      <c r="B537" s="125"/>
      <c r="C537" s="125"/>
      <c r="D537" s="125"/>
      <c r="E537" s="125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</row>
    <row r="538" spans="2:18">
      <c r="B538" s="125"/>
      <c r="C538" s="125"/>
      <c r="D538" s="125"/>
      <c r="E538" s="125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</row>
    <row r="539" spans="2:18">
      <c r="B539" s="125"/>
      <c r="C539" s="125"/>
      <c r="D539" s="125"/>
      <c r="E539" s="125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</row>
    <row r="540" spans="2:18">
      <c r="B540" s="125"/>
      <c r="C540" s="125"/>
      <c r="D540" s="125"/>
      <c r="E540" s="125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</row>
    <row r="541" spans="2:18">
      <c r="B541" s="125"/>
      <c r="C541" s="125"/>
      <c r="D541" s="125"/>
      <c r="E541" s="125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</row>
    <row r="542" spans="2:18">
      <c r="B542" s="125"/>
      <c r="C542" s="125"/>
      <c r="D542" s="125"/>
      <c r="E542" s="125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</row>
    <row r="543" spans="2:18">
      <c r="B543" s="125"/>
      <c r="C543" s="125"/>
      <c r="D543" s="125"/>
      <c r="E543" s="125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</row>
    <row r="544" spans="2:18">
      <c r="B544" s="125"/>
      <c r="C544" s="125"/>
      <c r="D544" s="125"/>
      <c r="E544" s="125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</row>
    <row r="545" spans="2:18">
      <c r="B545" s="125"/>
      <c r="C545" s="125"/>
      <c r="D545" s="125"/>
      <c r="E545" s="125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</row>
    <row r="546" spans="2:18">
      <c r="B546" s="125"/>
      <c r="C546" s="125"/>
      <c r="D546" s="125"/>
      <c r="E546" s="125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</row>
    <row r="547" spans="2:18">
      <c r="B547" s="125"/>
      <c r="C547" s="125"/>
      <c r="D547" s="125"/>
      <c r="E547" s="125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</row>
    <row r="548" spans="2:18">
      <c r="B548" s="125"/>
      <c r="C548" s="125"/>
      <c r="D548" s="125"/>
      <c r="E548" s="125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</row>
    <row r="549" spans="2:18">
      <c r="B549" s="125"/>
      <c r="C549" s="125"/>
      <c r="D549" s="125"/>
      <c r="E549" s="125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</row>
    <row r="550" spans="2:18">
      <c r="B550" s="125"/>
      <c r="C550" s="125"/>
      <c r="D550" s="125"/>
      <c r="E550" s="125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</row>
    <row r="551" spans="2:18">
      <c r="B551" s="125"/>
      <c r="C551" s="125"/>
      <c r="D551" s="125"/>
      <c r="E551" s="125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</row>
    <row r="552" spans="2:18">
      <c r="B552" s="125"/>
      <c r="C552" s="125"/>
      <c r="D552" s="125"/>
      <c r="E552" s="125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</row>
    <row r="553" spans="2:18">
      <c r="B553" s="125"/>
      <c r="C553" s="125"/>
      <c r="D553" s="125"/>
      <c r="E553" s="125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</row>
    <row r="554" spans="2:18">
      <c r="B554" s="125"/>
      <c r="C554" s="125"/>
      <c r="D554" s="125"/>
      <c r="E554" s="125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</row>
    <row r="555" spans="2:18">
      <c r="B555" s="125"/>
      <c r="C555" s="125"/>
      <c r="D555" s="125"/>
      <c r="E555" s="125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</row>
    <row r="556" spans="2:18">
      <c r="B556" s="125"/>
      <c r="C556" s="125"/>
      <c r="D556" s="125"/>
      <c r="E556" s="125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</row>
    <row r="557" spans="2:18">
      <c r="B557" s="125"/>
      <c r="C557" s="125"/>
      <c r="D557" s="125"/>
      <c r="E557" s="125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</row>
    <row r="558" spans="2:18">
      <c r="B558" s="125"/>
      <c r="C558" s="125"/>
      <c r="D558" s="125"/>
      <c r="E558" s="125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</row>
    <row r="559" spans="2:18">
      <c r="B559" s="125"/>
      <c r="C559" s="125"/>
      <c r="D559" s="125"/>
      <c r="E559" s="125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</row>
    <row r="560" spans="2:18">
      <c r="B560" s="125"/>
      <c r="C560" s="125"/>
      <c r="D560" s="125"/>
      <c r="E560" s="125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</row>
    <row r="561" spans="2:18">
      <c r="B561" s="125"/>
      <c r="C561" s="125"/>
      <c r="D561" s="125"/>
      <c r="E561" s="125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</row>
    <row r="562" spans="2:18">
      <c r="B562" s="125"/>
      <c r="C562" s="125"/>
      <c r="D562" s="125"/>
      <c r="E562" s="125"/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</row>
    <row r="563" spans="2:18">
      <c r="B563" s="125"/>
      <c r="C563" s="125"/>
      <c r="D563" s="125"/>
      <c r="E563" s="125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</row>
    <row r="564" spans="2:18">
      <c r="B564" s="125"/>
      <c r="C564" s="125"/>
      <c r="D564" s="125"/>
      <c r="E564" s="125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</row>
    <row r="565" spans="2:18">
      <c r="B565" s="125"/>
      <c r="C565" s="125"/>
      <c r="D565" s="125"/>
      <c r="E565" s="125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</row>
    <row r="566" spans="2:18">
      <c r="B566" s="125"/>
      <c r="C566" s="125"/>
      <c r="D566" s="125"/>
      <c r="E566" s="125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</row>
    <row r="567" spans="2:18">
      <c r="B567" s="125"/>
      <c r="C567" s="125"/>
      <c r="D567" s="125"/>
      <c r="E567" s="125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</row>
    <row r="568" spans="2:18">
      <c r="B568" s="125"/>
      <c r="C568" s="125"/>
      <c r="D568" s="125"/>
      <c r="E568" s="125"/>
      <c r="F568" s="110"/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</row>
    <row r="569" spans="2:18">
      <c r="B569" s="125"/>
      <c r="C569" s="125"/>
      <c r="D569" s="125"/>
      <c r="E569" s="125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</row>
    <row r="570" spans="2:18">
      <c r="B570" s="125"/>
      <c r="C570" s="125"/>
      <c r="D570" s="125"/>
      <c r="E570" s="125"/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</row>
    <row r="571" spans="2:18">
      <c r="B571" s="125"/>
      <c r="C571" s="125"/>
      <c r="D571" s="125"/>
      <c r="E571" s="125"/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</row>
    <row r="572" spans="2:18">
      <c r="B572" s="125"/>
      <c r="C572" s="125"/>
      <c r="D572" s="125"/>
      <c r="E572" s="125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</row>
    <row r="573" spans="2:18">
      <c r="B573" s="125"/>
      <c r="C573" s="125"/>
      <c r="D573" s="125"/>
      <c r="E573" s="125"/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</row>
    <row r="574" spans="2:18">
      <c r="B574" s="125"/>
      <c r="C574" s="125"/>
      <c r="D574" s="125"/>
      <c r="E574" s="125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</row>
    <row r="575" spans="2:18">
      <c r="B575" s="125"/>
      <c r="C575" s="125"/>
      <c r="D575" s="125"/>
      <c r="E575" s="125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</row>
    <row r="576" spans="2:18">
      <c r="B576" s="125"/>
      <c r="C576" s="125"/>
      <c r="D576" s="125"/>
      <c r="E576" s="125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</row>
    <row r="577" spans="2:18">
      <c r="B577" s="125"/>
      <c r="C577" s="125"/>
      <c r="D577" s="125"/>
      <c r="E577" s="125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</row>
    <row r="578" spans="2:18">
      <c r="B578" s="125"/>
      <c r="C578" s="125"/>
      <c r="D578" s="125"/>
      <c r="E578" s="125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</row>
    <row r="579" spans="2:18">
      <c r="B579" s="125"/>
      <c r="C579" s="125"/>
      <c r="D579" s="125"/>
      <c r="E579" s="125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</row>
    <row r="580" spans="2:18">
      <c r="B580" s="125"/>
      <c r="C580" s="125"/>
      <c r="D580" s="125"/>
      <c r="E580" s="125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</row>
    <row r="581" spans="2:18">
      <c r="B581" s="125"/>
      <c r="C581" s="125"/>
      <c r="D581" s="125"/>
      <c r="E581" s="125"/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</row>
    <row r="582" spans="2:18">
      <c r="B582" s="125"/>
      <c r="C582" s="125"/>
      <c r="D582" s="125"/>
      <c r="E582" s="125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</row>
    <row r="583" spans="2:18">
      <c r="B583" s="125"/>
      <c r="C583" s="125"/>
      <c r="D583" s="125"/>
      <c r="E583" s="125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</row>
    <row r="584" spans="2:18">
      <c r="B584" s="125"/>
      <c r="C584" s="125"/>
      <c r="D584" s="125"/>
      <c r="E584" s="125"/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</row>
    <row r="585" spans="2:18">
      <c r="B585" s="125"/>
      <c r="C585" s="125"/>
      <c r="D585" s="125"/>
      <c r="E585" s="125"/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</row>
    <row r="586" spans="2:18">
      <c r="B586" s="125"/>
      <c r="C586" s="125"/>
      <c r="D586" s="125"/>
      <c r="E586" s="125"/>
      <c r="F586" s="110"/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</row>
    <row r="587" spans="2:18">
      <c r="B587" s="125"/>
      <c r="C587" s="125"/>
      <c r="D587" s="125"/>
      <c r="E587" s="125"/>
      <c r="F587" s="110"/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</row>
    <row r="588" spans="2:18">
      <c r="B588" s="125"/>
      <c r="C588" s="125"/>
      <c r="D588" s="125"/>
      <c r="E588" s="125"/>
      <c r="F588" s="110"/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</row>
    <row r="589" spans="2:18">
      <c r="B589" s="125"/>
      <c r="C589" s="125"/>
      <c r="D589" s="125"/>
      <c r="E589" s="125"/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</row>
    <row r="590" spans="2:18">
      <c r="B590" s="125"/>
      <c r="C590" s="125"/>
      <c r="D590" s="125"/>
      <c r="E590" s="125"/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</row>
    <row r="591" spans="2:18">
      <c r="B591" s="125"/>
      <c r="C591" s="125"/>
      <c r="D591" s="125"/>
      <c r="E591" s="125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</row>
    <row r="592" spans="2:18">
      <c r="B592" s="125"/>
      <c r="C592" s="125"/>
      <c r="D592" s="125"/>
      <c r="E592" s="125"/>
      <c r="F592" s="110"/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</row>
    <row r="593" spans="2:18">
      <c r="B593" s="125"/>
      <c r="C593" s="125"/>
      <c r="D593" s="125"/>
      <c r="E593" s="125"/>
      <c r="F593" s="110"/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</row>
    <row r="594" spans="2:18">
      <c r="B594" s="125"/>
      <c r="C594" s="125"/>
      <c r="D594" s="125"/>
      <c r="E594" s="125"/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</row>
    <row r="595" spans="2:18">
      <c r="B595" s="125"/>
      <c r="C595" s="125"/>
      <c r="D595" s="125"/>
      <c r="E595" s="125"/>
      <c r="F595" s="110"/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</row>
    <row r="596" spans="2:18">
      <c r="B596" s="125"/>
      <c r="C596" s="125"/>
      <c r="D596" s="125"/>
      <c r="E596" s="125"/>
      <c r="F596" s="110"/>
      <c r="G596" s="110"/>
      <c r="H596" s="110"/>
      <c r="I596" s="110"/>
      <c r="J596" s="110"/>
      <c r="K596" s="110"/>
      <c r="L596" s="110"/>
      <c r="M596" s="110"/>
      <c r="N596" s="110"/>
      <c r="O596" s="110"/>
      <c r="P596" s="110"/>
      <c r="Q596" s="110"/>
      <c r="R596" s="110"/>
    </row>
    <row r="597" spans="2:18">
      <c r="B597" s="125"/>
      <c r="C597" s="125"/>
      <c r="D597" s="125"/>
      <c r="E597" s="125"/>
      <c r="F597" s="110"/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</row>
    <row r="598" spans="2:18">
      <c r="B598" s="125"/>
      <c r="C598" s="125"/>
      <c r="D598" s="125"/>
      <c r="E598" s="125"/>
      <c r="F598" s="110"/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</row>
    <row r="599" spans="2:18">
      <c r="B599" s="125"/>
      <c r="C599" s="125"/>
      <c r="D599" s="125"/>
      <c r="E599" s="125"/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</row>
    <row r="600" spans="2:18">
      <c r="B600" s="125"/>
      <c r="C600" s="125"/>
      <c r="D600" s="125"/>
      <c r="E600" s="125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</row>
    <row r="601" spans="2:18">
      <c r="B601" s="125"/>
      <c r="C601" s="125"/>
      <c r="D601" s="125"/>
      <c r="E601" s="125"/>
      <c r="F601" s="110"/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</row>
    <row r="602" spans="2:18">
      <c r="B602" s="125"/>
      <c r="C602" s="125"/>
      <c r="D602" s="125"/>
      <c r="E602" s="125"/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</row>
    <row r="603" spans="2:18">
      <c r="B603" s="125"/>
      <c r="C603" s="125"/>
      <c r="D603" s="125"/>
      <c r="E603" s="125"/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</row>
    <row r="604" spans="2:18">
      <c r="B604" s="125"/>
      <c r="C604" s="125"/>
      <c r="D604" s="125"/>
      <c r="E604" s="125"/>
      <c r="F604" s="110"/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</row>
    <row r="605" spans="2:18">
      <c r="B605" s="125"/>
      <c r="C605" s="125"/>
      <c r="D605" s="125"/>
      <c r="E605" s="125"/>
      <c r="F605" s="110"/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</row>
    <row r="606" spans="2:18">
      <c r="B606" s="125"/>
      <c r="C606" s="125"/>
      <c r="D606" s="125"/>
      <c r="E606" s="125"/>
      <c r="F606" s="110"/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</row>
    <row r="607" spans="2:18">
      <c r="B607" s="125"/>
      <c r="C607" s="125"/>
      <c r="D607" s="125"/>
      <c r="E607" s="125"/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</row>
    <row r="608" spans="2:18">
      <c r="B608" s="125"/>
      <c r="C608" s="125"/>
      <c r="D608" s="125"/>
      <c r="E608" s="125"/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</row>
    <row r="609" spans="2:18">
      <c r="B609" s="125"/>
      <c r="C609" s="125"/>
      <c r="D609" s="125"/>
      <c r="E609" s="125"/>
      <c r="F609" s="110"/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</row>
    <row r="610" spans="2:18">
      <c r="B610" s="125"/>
      <c r="C610" s="125"/>
      <c r="D610" s="125"/>
      <c r="E610" s="125"/>
      <c r="F610" s="110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</row>
    <row r="611" spans="2:18">
      <c r="B611" s="125"/>
      <c r="C611" s="125"/>
      <c r="D611" s="125"/>
      <c r="E611" s="125"/>
      <c r="F611" s="110"/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</row>
    <row r="612" spans="2:18">
      <c r="B612" s="125"/>
      <c r="C612" s="125"/>
      <c r="D612" s="125"/>
      <c r="E612" s="125"/>
      <c r="F612" s="110"/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</row>
    <row r="613" spans="2:18">
      <c r="B613" s="125"/>
      <c r="C613" s="125"/>
      <c r="D613" s="125"/>
      <c r="E613" s="125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</row>
    <row r="614" spans="2:18">
      <c r="B614" s="125"/>
      <c r="C614" s="125"/>
      <c r="D614" s="125"/>
      <c r="E614" s="125"/>
      <c r="F614" s="110"/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</row>
    <row r="615" spans="2:18">
      <c r="B615" s="125"/>
      <c r="C615" s="125"/>
      <c r="D615" s="125"/>
      <c r="E615" s="125"/>
      <c r="F615" s="110"/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</row>
    <row r="616" spans="2:18">
      <c r="B616" s="125"/>
      <c r="C616" s="125"/>
      <c r="D616" s="125"/>
      <c r="E616" s="125"/>
      <c r="F616" s="110"/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</row>
    <row r="617" spans="2:18">
      <c r="B617" s="125"/>
      <c r="C617" s="125"/>
      <c r="D617" s="125"/>
      <c r="E617" s="125"/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</row>
    <row r="618" spans="2:18">
      <c r="B618" s="125"/>
      <c r="C618" s="125"/>
      <c r="D618" s="125"/>
      <c r="E618" s="125"/>
      <c r="F618" s="110"/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</row>
    <row r="619" spans="2:18">
      <c r="B619" s="125"/>
      <c r="C619" s="125"/>
      <c r="D619" s="125"/>
      <c r="E619" s="125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</row>
    <row r="620" spans="2:18">
      <c r="B620" s="125"/>
      <c r="C620" s="125"/>
      <c r="D620" s="125"/>
      <c r="E620" s="125"/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</row>
    <row r="621" spans="2:18">
      <c r="B621" s="125"/>
      <c r="C621" s="125"/>
      <c r="D621" s="125"/>
      <c r="E621" s="125"/>
      <c r="F621" s="110"/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</row>
    <row r="622" spans="2:18">
      <c r="B622" s="125"/>
      <c r="C622" s="125"/>
      <c r="D622" s="125"/>
      <c r="E622" s="125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</row>
    <row r="623" spans="2:18">
      <c r="B623" s="125"/>
      <c r="C623" s="125"/>
      <c r="D623" s="125"/>
      <c r="E623" s="125"/>
      <c r="F623" s="110"/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</row>
    <row r="624" spans="2:18">
      <c r="B624" s="125"/>
      <c r="C624" s="125"/>
      <c r="D624" s="125"/>
      <c r="E624" s="125"/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</row>
    <row r="625" spans="2:18">
      <c r="B625" s="125"/>
      <c r="C625" s="125"/>
      <c r="D625" s="125"/>
      <c r="E625" s="125"/>
      <c r="F625" s="110"/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</row>
    <row r="626" spans="2:18">
      <c r="B626" s="125"/>
      <c r="C626" s="125"/>
      <c r="D626" s="125"/>
      <c r="E626" s="125"/>
      <c r="F626" s="110"/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</row>
    <row r="627" spans="2:18">
      <c r="B627" s="125"/>
      <c r="C627" s="125"/>
      <c r="D627" s="125"/>
      <c r="E627" s="125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</row>
    <row r="628" spans="2:18">
      <c r="B628" s="125"/>
      <c r="C628" s="125"/>
      <c r="D628" s="125"/>
      <c r="E628" s="125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</row>
    <row r="629" spans="2:18">
      <c r="B629" s="125"/>
      <c r="C629" s="125"/>
      <c r="D629" s="125"/>
      <c r="E629" s="125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</row>
    <row r="630" spans="2:18">
      <c r="B630" s="125"/>
      <c r="C630" s="125"/>
      <c r="D630" s="125"/>
      <c r="E630" s="125"/>
      <c r="F630" s="110"/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</row>
    <row r="631" spans="2:18">
      <c r="B631" s="125"/>
      <c r="C631" s="125"/>
      <c r="D631" s="125"/>
      <c r="E631" s="125"/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</row>
    <row r="632" spans="2:18">
      <c r="B632" s="125"/>
      <c r="C632" s="125"/>
      <c r="D632" s="125"/>
      <c r="E632" s="125"/>
      <c r="F632" s="110"/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</row>
    <row r="633" spans="2:18">
      <c r="B633" s="125"/>
      <c r="C633" s="125"/>
      <c r="D633" s="125"/>
      <c r="E633" s="125"/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</row>
    <row r="634" spans="2:18">
      <c r="B634" s="125"/>
      <c r="C634" s="125"/>
      <c r="D634" s="125"/>
      <c r="E634" s="125"/>
      <c r="F634" s="110"/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</row>
    <row r="635" spans="2:18">
      <c r="B635" s="125"/>
      <c r="C635" s="125"/>
      <c r="D635" s="125"/>
      <c r="E635" s="125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</row>
    <row r="636" spans="2:18">
      <c r="B636" s="125"/>
      <c r="C636" s="125"/>
      <c r="D636" s="125"/>
      <c r="E636" s="125"/>
      <c r="F636" s="110"/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</row>
    <row r="637" spans="2:18">
      <c r="B637" s="125"/>
      <c r="C637" s="125"/>
      <c r="D637" s="125"/>
      <c r="E637" s="125"/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</row>
    <row r="638" spans="2:18">
      <c r="B638" s="125"/>
      <c r="C638" s="125"/>
      <c r="D638" s="125"/>
      <c r="E638" s="125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</row>
    <row r="639" spans="2:18">
      <c r="B639" s="125"/>
      <c r="C639" s="125"/>
      <c r="D639" s="125"/>
      <c r="E639" s="125"/>
      <c r="F639" s="110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</row>
    <row r="640" spans="2:18">
      <c r="B640" s="125"/>
      <c r="C640" s="125"/>
      <c r="D640" s="125"/>
      <c r="E640" s="125"/>
      <c r="F640" s="110"/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</row>
    <row r="641" spans="2:18">
      <c r="B641" s="125"/>
      <c r="C641" s="125"/>
      <c r="D641" s="125"/>
      <c r="E641" s="125"/>
      <c r="F641" s="110"/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</row>
    <row r="642" spans="2:18">
      <c r="B642" s="125"/>
      <c r="C642" s="125"/>
      <c r="D642" s="125"/>
      <c r="E642" s="125"/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</row>
    <row r="643" spans="2:18">
      <c r="B643" s="125"/>
      <c r="C643" s="125"/>
      <c r="D643" s="125"/>
      <c r="E643" s="125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</row>
    <row r="644" spans="2:18">
      <c r="B644" s="125"/>
      <c r="C644" s="125"/>
      <c r="D644" s="125"/>
      <c r="E644" s="125"/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</row>
    <row r="645" spans="2:18">
      <c r="B645" s="125"/>
      <c r="C645" s="125"/>
      <c r="D645" s="125"/>
      <c r="E645" s="125"/>
      <c r="F645" s="110"/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</row>
    <row r="646" spans="2:18">
      <c r="B646" s="125"/>
      <c r="C646" s="125"/>
      <c r="D646" s="125"/>
      <c r="E646" s="125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</row>
    <row r="647" spans="2:18">
      <c r="B647" s="125"/>
      <c r="C647" s="125"/>
      <c r="D647" s="125"/>
      <c r="E647" s="125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</row>
    <row r="648" spans="2:18">
      <c r="B648" s="125"/>
      <c r="C648" s="125"/>
      <c r="D648" s="125"/>
      <c r="E648" s="125"/>
      <c r="F648" s="110"/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</row>
    <row r="649" spans="2:18">
      <c r="B649" s="125"/>
      <c r="C649" s="125"/>
      <c r="D649" s="125"/>
      <c r="E649" s="125"/>
      <c r="F649" s="110"/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</row>
    <row r="650" spans="2:18">
      <c r="B650" s="125"/>
      <c r="C650" s="125"/>
      <c r="D650" s="125"/>
      <c r="E650" s="125"/>
      <c r="F650" s="110"/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</row>
    <row r="651" spans="2:18">
      <c r="B651" s="125"/>
      <c r="C651" s="125"/>
      <c r="D651" s="125"/>
      <c r="E651" s="125"/>
      <c r="F651" s="110"/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</row>
    <row r="652" spans="2:18">
      <c r="B652" s="125"/>
      <c r="C652" s="125"/>
      <c r="D652" s="125"/>
      <c r="E652" s="125"/>
      <c r="F652" s="110"/>
      <c r="G652" s="110"/>
      <c r="H652" s="110"/>
      <c r="I652" s="110"/>
      <c r="J652" s="110"/>
      <c r="K652" s="110"/>
      <c r="L652" s="110"/>
      <c r="M652" s="110"/>
      <c r="N652" s="110"/>
      <c r="O652" s="110"/>
      <c r="P652" s="110"/>
      <c r="Q652" s="110"/>
      <c r="R652" s="110"/>
    </row>
    <row r="653" spans="2:18">
      <c r="B653" s="125"/>
      <c r="C653" s="125"/>
      <c r="D653" s="125"/>
      <c r="E653" s="125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</row>
    <row r="654" spans="2:18">
      <c r="B654" s="125"/>
      <c r="C654" s="125"/>
      <c r="D654" s="125"/>
      <c r="E654" s="125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</row>
    <row r="655" spans="2:18">
      <c r="B655" s="125"/>
      <c r="C655" s="125"/>
      <c r="D655" s="125"/>
      <c r="E655" s="125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</row>
    <row r="656" spans="2:18">
      <c r="B656" s="125"/>
      <c r="C656" s="125"/>
      <c r="D656" s="125"/>
      <c r="E656" s="125"/>
      <c r="F656" s="110"/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</row>
    <row r="657" spans="2:18">
      <c r="B657" s="125"/>
      <c r="C657" s="125"/>
      <c r="D657" s="125"/>
      <c r="E657" s="125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</row>
    <row r="658" spans="2:18">
      <c r="B658" s="125"/>
      <c r="C658" s="125"/>
      <c r="D658" s="125"/>
      <c r="E658" s="125"/>
      <c r="F658" s="110"/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</row>
    <row r="659" spans="2:18">
      <c r="B659" s="125"/>
      <c r="C659" s="125"/>
      <c r="D659" s="125"/>
      <c r="E659" s="125"/>
      <c r="F659" s="110"/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</row>
    <row r="660" spans="2:18">
      <c r="B660" s="125"/>
      <c r="C660" s="125"/>
      <c r="D660" s="125"/>
      <c r="E660" s="125"/>
      <c r="F660" s="110"/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</row>
    <row r="661" spans="2:18">
      <c r="B661" s="125"/>
      <c r="C661" s="125"/>
      <c r="D661" s="125"/>
      <c r="E661" s="125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</row>
    <row r="662" spans="2:18">
      <c r="B662" s="125"/>
      <c r="C662" s="125"/>
      <c r="D662" s="125"/>
      <c r="E662" s="125"/>
      <c r="F662" s="110"/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0"/>
      <c r="R662" s="110"/>
    </row>
    <row r="663" spans="2:18">
      <c r="B663" s="125"/>
      <c r="C663" s="125"/>
      <c r="D663" s="125"/>
      <c r="E663" s="125"/>
      <c r="F663" s="110"/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</row>
    <row r="664" spans="2:18">
      <c r="B664" s="125"/>
      <c r="C664" s="125"/>
      <c r="D664" s="125"/>
      <c r="E664" s="125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</row>
    <row r="665" spans="2:18">
      <c r="B665" s="125"/>
      <c r="C665" s="125"/>
      <c r="D665" s="125"/>
      <c r="E665" s="125"/>
      <c r="F665" s="110"/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</row>
    <row r="666" spans="2:18">
      <c r="B666" s="125"/>
      <c r="C666" s="125"/>
      <c r="D666" s="125"/>
      <c r="E666" s="125"/>
      <c r="F666" s="110"/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</row>
    <row r="667" spans="2:18">
      <c r="B667" s="125"/>
      <c r="C667" s="125"/>
      <c r="D667" s="125"/>
      <c r="E667" s="125"/>
      <c r="F667" s="110"/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</row>
    <row r="668" spans="2:18">
      <c r="B668" s="125"/>
      <c r="C668" s="125"/>
      <c r="D668" s="125"/>
      <c r="E668" s="125"/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</row>
    <row r="669" spans="2:18">
      <c r="B669" s="125"/>
      <c r="C669" s="125"/>
      <c r="D669" s="125"/>
      <c r="E669" s="125"/>
      <c r="F669" s="110"/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</row>
    <row r="670" spans="2:18">
      <c r="B670" s="125"/>
      <c r="C670" s="125"/>
      <c r="D670" s="125"/>
      <c r="E670" s="125"/>
      <c r="F670" s="110"/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</row>
    <row r="671" spans="2:18">
      <c r="B671" s="125"/>
      <c r="C671" s="125"/>
      <c r="D671" s="125"/>
      <c r="E671" s="125"/>
      <c r="F671" s="110"/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</row>
    <row r="672" spans="2:18">
      <c r="B672" s="125"/>
      <c r="C672" s="125"/>
      <c r="D672" s="125"/>
      <c r="E672" s="125"/>
      <c r="F672" s="110"/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</row>
    <row r="673" spans="2:18">
      <c r="B673" s="125"/>
      <c r="C673" s="125"/>
      <c r="D673" s="125"/>
      <c r="E673" s="125"/>
      <c r="F673" s="110"/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</row>
    <row r="674" spans="2:18">
      <c r="B674" s="125"/>
      <c r="C674" s="125"/>
      <c r="D674" s="125"/>
      <c r="E674" s="125"/>
      <c r="F674" s="110"/>
      <c r="G674" s="110"/>
      <c r="H674" s="110"/>
      <c r="I674" s="110"/>
      <c r="J674" s="110"/>
      <c r="K674" s="110"/>
      <c r="L674" s="110"/>
      <c r="M674" s="110"/>
      <c r="N674" s="110"/>
      <c r="O674" s="110"/>
      <c r="P674" s="110"/>
      <c r="Q674" s="110"/>
      <c r="R674" s="110"/>
    </row>
    <row r="675" spans="2:18">
      <c r="B675" s="125"/>
      <c r="C675" s="125"/>
      <c r="D675" s="125"/>
      <c r="E675" s="125"/>
      <c r="F675" s="110"/>
      <c r="G675" s="110"/>
      <c r="H675" s="110"/>
      <c r="I675" s="110"/>
      <c r="J675" s="110"/>
      <c r="K675" s="110"/>
      <c r="L675" s="110"/>
      <c r="M675" s="110"/>
      <c r="N675" s="110"/>
      <c r="O675" s="110"/>
      <c r="P675" s="110"/>
      <c r="Q675" s="110"/>
      <c r="R675" s="110"/>
    </row>
    <row r="676" spans="2:18">
      <c r="B676" s="125"/>
      <c r="C676" s="125"/>
      <c r="D676" s="125"/>
      <c r="E676" s="125"/>
      <c r="F676" s="110"/>
      <c r="G676" s="110"/>
      <c r="H676" s="110"/>
      <c r="I676" s="110"/>
      <c r="J676" s="110"/>
      <c r="K676" s="110"/>
      <c r="L676" s="110"/>
      <c r="M676" s="110"/>
      <c r="N676" s="110"/>
      <c r="O676" s="110"/>
      <c r="P676" s="110"/>
      <c r="Q676" s="110"/>
      <c r="R676" s="110"/>
    </row>
    <row r="677" spans="2:18">
      <c r="B677" s="125"/>
      <c r="C677" s="125"/>
      <c r="D677" s="125"/>
      <c r="E677" s="125"/>
      <c r="F677" s="110"/>
      <c r="G677" s="110"/>
      <c r="H677" s="110"/>
      <c r="I677" s="110"/>
      <c r="J677" s="110"/>
      <c r="K677" s="110"/>
      <c r="L677" s="110"/>
      <c r="M677" s="110"/>
      <c r="N677" s="110"/>
      <c r="O677" s="110"/>
      <c r="P677" s="110"/>
      <c r="Q677" s="110"/>
      <c r="R677" s="110"/>
    </row>
    <row r="678" spans="2:18">
      <c r="B678" s="125"/>
      <c r="C678" s="125"/>
      <c r="D678" s="125"/>
      <c r="E678" s="125"/>
      <c r="F678" s="110"/>
      <c r="G678" s="110"/>
      <c r="H678" s="110"/>
      <c r="I678" s="110"/>
      <c r="J678" s="110"/>
      <c r="K678" s="110"/>
      <c r="L678" s="110"/>
      <c r="M678" s="110"/>
      <c r="N678" s="110"/>
      <c r="O678" s="110"/>
      <c r="P678" s="110"/>
      <c r="Q678" s="110"/>
      <c r="R678" s="110"/>
    </row>
    <row r="679" spans="2:18">
      <c r="B679" s="125"/>
      <c r="C679" s="125"/>
      <c r="D679" s="125"/>
      <c r="E679" s="125"/>
      <c r="F679" s="110"/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</row>
    <row r="680" spans="2:18">
      <c r="B680" s="125"/>
      <c r="C680" s="125"/>
      <c r="D680" s="125"/>
      <c r="E680" s="125"/>
      <c r="F680" s="110"/>
      <c r="G680" s="110"/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</row>
    <row r="681" spans="2:18">
      <c r="B681" s="125"/>
      <c r="C681" s="125"/>
      <c r="D681" s="125"/>
      <c r="E681" s="125"/>
      <c r="F681" s="110"/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</row>
    <row r="682" spans="2:18">
      <c r="B682" s="125"/>
      <c r="C682" s="125"/>
      <c r="D682" s="125"/>
      <c r="E682" s="125"/>
      <c r="F682" s="110"/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</row>
    <row r="683" spans="2:18">
      <c r="B683" s="125"/>
      <c r="C683" s="125"/>
      <c r="D683" s="125"/>
      <c r="E683" s="125"/>
      <c r="F683" s="110"/>
      <c r="G683" s="110"/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</row>
    <row r="684" spans="2:18">
      <c r="B684" s="125"/>
      <c r="C684" s="125"/>
      <c r="D684" s="125"/>
      <c r="E684" s="125"/>
      <c r="F684" s="110"/>
      <c r="G684" s="110"/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</row>
    <row r="685" spans="2:18">
      <c r="B685" s="125"/>
      <c r="C685" s="125"/>
      <c r="D685" s="125"/>
      <c r="E685" s="125"/>
      <c r="F685" s="110"/>
      <c r="G685" s="110"/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</row>
    <row r="686" spans="2:18">
      <c r="B686" s="125"/>
      <c r="C686" s="125"/>
      <c r="D686" s="125"/>
      <c r="E686" s="125"/>
      <c r="F686" s="110"/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0"/>
      <c r="R686" s="110"/>
    </row>
    <row r="687" spans="2:18">
      <c r="B687" s="125"/>
      <c r="C687" s="125"/>
      <c r="D687" s="125"/>
      <c r="E687" s="125"/>
      <c r="F687" s="110"/>
      <c r="G687" s="110"/>
      <c r="H687" s="110"/>
      <c r="I687" s="110"/>
      <c r="J687" s="110"/>
      <c r="K687" s="110"/>
      <c r="L687" s="110"/>
      <c r="M687" s="110"/>
      <c r="N687" s="110"/>
      <c r="O687" s="110"/>
      <c r="P687" s="110"/>
      <c r="Q687" s="110"/>
      <c r="R687" s="110"/>
    </row>
    <row r="688" spans="2:18">
      <c r="B688" s="125"/>
      <c r="C688" s="125"/>
      <c r="D688" s="125"/>
      <c r="E688" s="125"/>
      <c r="F688" s="110"/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</row>
    <row r="689" spans="2:18">
      <c r="B689" s="125"/>
      <c r="C689" s="125"/>
      <c r="D689" s="125"/>
      <c r="E689" s="125"/>
      <c r="F689" s="110"/>
      <c r="G689" s="110"/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</row>
    <row r="690" spans="2:18">
      <c r="B690" s="125"/>
      <c r="C690" s="125"/>
      <c r="D690" s="125"/>
      <c r="E690" s="125"/>
      <c r="F690" s="110"/>
      <c r="G690" s="110"/>
      <c r="H690" s="110"/>
      <c r="I690" s="110"/>
      <c r="J690" s="110"/>
      <c r="K690" s="110"/>
      <c r="L690" s="110"/>
      <c r="M690" s="110"/>
      <c r="N690" s="110"/>
      <c r="O690" s="110"/>
      <c r="P690" s="110"/>
      <c r="Q690" s="110"/>
      <c r="R690" s="110"/>
    </row>
    <row r="691" spans="2:18">
      <c r="B691" s="125"/>
      <c r="C691" s="125"/>
      <c r="D691" s="125"/>
      <c r="E691" s="125"/>
      <c r="F691" s="110"/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</row>
    <row r="692" spans="2:18">
      <c r="B692" s="125"/>
      <c r="C692" s="125"/>
      <c r="D692" s="125"/>
      <c r="E692" s="125"/>
      <c r="F692" s="110"/>
      <c r="G692" s="110"/>
      <c r="H692" s="110"/>
      <c r="I692" s="110"/>
      <c r="J692" s="110"/>
      <c r="K692" s="110"/>
      <c r="L692" s="110"/>
      <c r="M692" s="110"/>
      <c r="N692" s="110"/>
      <c r="O692" s="110"/>
      <c r="P692" s="110"/>
      <c r="Q692" s="110"/>
      <c r="R692" s="110"/>
    </row>
    <row r="693" spans="2:18">
      <c r="B693" s="125"/>
      <c r="C693" s="125"/>
      <c r="D693" s="125"/>
      <c r="E693" s="125"/>
      <c r="F693" s="110"/>
      <c r="G693" s="110"/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</row>
    <row r="694" spans="2:18">
      <c r="B694" s="125"/>
      <c r="C694" s="125"/>
      <c r="D694" s="125"/>
      <c r="E694" s="125"/>
      <c r="F694" s="110"/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</row>
    <row r="695" spans="2:18">
      <c r="B695" s="125"/>
      <c r="C695" s="125"/>
      <c r="D695" s="125"/>
      <c r="E695" s="125"/>
      <c r="F695" s="110"/>
      <c r="G695" s="110"/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</row>
    <row r="696" spans="2:18">
      <c r="B696" s="125"/>
      <c r="C696" s="125"/>
      <c r="D696" s="125"/>
      <c r="E696" s="125"/>
      <c r="F696" s="110"/>
      <c r="G696" s="110"/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</row>
    <row r="697" spans="2:18">
      <c r="B697" s="125"/>
      <c r="C697" s="125"/>
      <c r="D697" s="125"/>
      <c r="E697" s="125"/>
      <c r="F697" s="110"/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</row>
    <row r="698" spans="2:18">
      <c r="B698" s="125"/>
      <c r="C698" s="125"/>
      <c r="D698" s="125"/>
      <c r="E698" s="125"/>
      <c r="F698" s="110"/>
      <c r="G698" s="110"/>
      <c r="H698" s="110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</row>
    <row r="699" spans="2:18">
      <c r="B699" s="125"/>
      <c r="C699" s="125"/>
      <c r="D699" s="125"/>
      <c r="E699" s="125"/>
      <c r="F699" s="110"/>
      <c r="G699" s="110"/>
      <c r="H699" s="110"/>
      <c r="I699" s="110"/>
      <c r="J699" s="110"/>
      <c r="K699" s="110"/>
      <c r="L699" s="110"/>
      <c r="M699" s="110"/>
      <c r="N699" s="110"/>
      <c r="O699" s="110"/>
      <c r="P699" s="110"/>
      <c r="Q699" s="110"/>
      <c r="R699" s="110"/>
    </row>
    <row r="700" spans="2:18">
      <c r="B700" s="125"/>
      <c r="C700" s="125"/>
      <c r="D700" s="125"/>
      <c r="E700" s="125"/>
      <c r="F700" s="110"/>
      <c r="G700" s="110"/>
      <c r="H700" s="110"/>
      <c r="I700" s="110"/>
      <c r="J700" s="110"/>
      <c r="K700" s="110"/>
      <c r="L700" s="110"/>
      <c r="M700" s="110"/>
      <c r="N700" s="110"/>
      <c r="O700" s="110"/>
      <c r="P700" s="110"/>
      <c r="Q700" s="110"/>
      <c r="R700" s="110"/>
    </row>
    <row r="701" spans="2:18">
      <c r="B701" s="125"/>
      <c r="C701" s="125"/>
      <c r="D701" s="125"/>
      <c r="E701" s="125"/>
      <c r="F701" s="110"/>
      <c r="G701" s="110"/>
      <c r="H701" s="110"/>
      <c r="I701" s="110"/>
      <c r="J701" s="110"/>
      <c r="K701" s="110"/>
      <c r="L701" s="110"/>
      <c r="M701" s="110"/>
      <c r="N701" s="110"/>
      <c r="O701" s="110"/>
      <c r="P701" s="110"/>
      <c r="Q701" s="110"/>
      <c r="R701" s="110"/>
    </row>
    <row r="702" spans="2:18">
      <c r="B702" s="125"/>
      <c r="C702" s="125"/>
      <c r="D702" s="125"/>
      <c r="E702" s="125"/>
      <c r="F702" s="110"/>
      <c r="G702" s="110"/>
      <c r="H702" s="110"/>
      <c r="I702" s="110"/>
      <c r="J702" s="110"/>
      <c r="K702" s="110"/>
      <c r="L702" s="110"/>
      <c r="M702" s="110"/>
      <c r="N702" s="110"/>
      <c r="O702" s="110"/>
      <c r="P702" s="110"/>
      <c r="Q702" s="110"/>
      <c r="R702" s="110"/>
    </row>
    <row r="703" spans="2:18">
      <c r="B703" s="125"/>
      <c r="C703" s="125"/>
      <c r="D703" s="125"/>
      <c r="E703" s="125"/>
      <c r="F703" s="110"/>
      <c r="G703" s="110"/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</row>
    <row r="704" spans="2:18">
      <c r="B704" s="125"/>
      <c r="C704" s="125"/>
      <c r="D704" s="125"/>
      <c r="E704" s="125"/>
      <c r="F704" s="110"/>
      <c r="G704" s="110"/>
      <c r="H704" s="110"/>
      <c r="I704" s="110"/>
      <c r="J704" s="110"/>
      <c r="K704" s="110"/>
      <c r="L704" s="110"/>
      <c r="M704" s="110"/>
      <c r="N704" s="110"/>
      <c r="O704" s="110"/>
      <c r="P704" s="110"/>
      <c r="Q704" s="110"/>
      <c r="R704" s="110"/>
    </row>
    <row r="705" spans="2:18">
      <c r="B705" s="125"/>
      <c r="C705" s="125"/>
      <c r="D705" s="125"/>
      <c r="E705" s="125"/>
      <c r="F705" s="110"/>
      <c r="G705" s="110"/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</row>
    <row r="706" spans="2:18">
      <c r="B706" s="125"/>
      <c r="C706" s="125"/>
      <c r="D706" s="125"/>
      <c r="E706" s="125"/>
      <c r="F706" s="110"/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</row>
    <row r="707" spans="2:18">
      <c r="B707" s="125"/>
      <c r="C707" s="125"/>
      <c r="D707" s="125"/>
      <c r="E707" s="125"/>
      <c r="F707" s="110"/>
      <c r="G707" s="110"/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</row>
    <row r="708" spans="2:18">
      <c r="B708" s="125"/>
      <c r="C708" s="125"/>
      <c r="D708" s="125"/>
      <c r="E708" s="125"/>
      <c r="F708" s="110"/>
      <c r="G708" s="110"/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</row>
    <row r="709" spans="2:18">
      <c r="B709" s="125"/>
      <c r="C709" s="125"/>
      <c r="D709" s="125"/>
      <c r="E709" s="125"/>
      <c r="F709" s="110"/>
      <c r="G709" s="110"/>
      <c r="H709" s="110"/>
      <c r="I709" s="110"/>
      <c r="J709" s="110"/>
      <c r="K709" s="110"/>
      <c r="L709" s="110"/>
      <c r="M709" s="110"/>
      <c r="N709" s="110"/>
      <c r="O709" s="110"/>
      <c r="P709" s="110"/>
      <c r="Q709" s="110"/>
      <c r="R709" s="110"/>
    </row>
    <row r="710" spans="2:18">
      <c r="B710" s="125"/>
      <c r="C710" s="125"/>
      <c r="D710" s="125"/>
      <c r="E710" s="125"/>
      <c r="F710" s="110"/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0"/>
      <c r="R710" s="110"/>
    </row>
    <row r="711" spans="2:18">
      <c r="B711" s="125"/>
      <c r="C711" s="125"/>
      <c r="D711" s="125"/>
      <c r="E711" s="125"/>
      <c r="F711" s="110"/>
      <c r="G711" s="110"/>
      <c r="H711" s="110"/>
      <c r="I711" s="110"/>
      <c r="J711" s="110"/>
      <c r="K711" s="110"/>
      <c r="L711" s="110"/>
      <c r="M711" s="110"/>
      <c r="N711" s="110"/>
      <c r="O711" s="110"/>
      <c r="P711" s="110"/>
      <c r="Q711" s="110"/>
      <c r="R711" s="110"/>
    </row>
    <row r="712" spans="2:18">
      <c r="B712" s="125"/>
      <c r="C712" s="125"/>
      <c r="D712" s="125"/>
      <c r="E712" s="125"/>
      <c r="F712" s="110"/>
      <c r="G712" s="110"/>
      <c r="H712" s="110"/>
      <c r="I712" s="110"/>
      <c r="J712" s="110"/>
      <c r="K712" s="110"/>
      <c r="L712" s="110"/>
      <c r="M712" s="110"/>
      <c r="N712" s="110"/>
      <c r="O712" s="110"/>
      <c r="P712" s="110"/>
      <c r="Q712" s="110"/>
      <c r="R712" s="110"/>
    </row>
    <row r="713" spans="2:18">
      <c r="B713" s="125"/>
      <c r="C713" s="125"/>
      <c r="D713" s="125"/>
      <c r="E713" s="125"/>
      <c r="F713" s="110"/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</row>
    <row r="714" spans="2:18">
      <c r="B714" s="125"/>
      <c r="C714" s="125"/>
      <c r="D714" s="125"/>
      <c r="E714" s="125"/>
      <c r="F714" s="110"/>
      <c r="G714" s="110"/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</row>
    <row r="715" spans="2:18">
      <c r="B715" s="125"/>
      <c r="C715" s="125"/>
      <c r="D715" s="125"/>
      <c r="E715" s="125"/>
      <c r="F715" s="110"/>
      <c r="G715" s="110"/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</row>
    <row r="716" spans="2:18">
      <c r="B716" s="125"/>
      <c r="C716" s="125"/>
      <c r="D716" s="125"/>
      <c r="E716" s="125"/>
      <c r="F716" s="110"/>
      <c r="G716" s="110"/>
      <c r="H716" s="110"/>
      <c r="I716" s="110"/>
      <c r="J716" s="110"/>
      <c r="K716" s="110"/>
      <c r="L716" s="110"/>
      <c r="M716" s="110"/>
      <c r="N716" s="110"/>
      <c r="O716" s="110"/>
      <c r="P716" s="110"/>
      <c r="Q716" s="110"/>
      <c r="R716" s="110"/>
    </row>
    <row r="717" spans="2:18">
      <c r="B717" s="125"/>
      <c r="C717" s="125"/>
      <c r="D717" s="125"/>
      <c r="E717" s="125"/>
      <c r="F717" s="110"/>
      <c r="G717" s="110"/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</row>
    <row r="718" spans="2:18">
      <c r="B718" s="125"/>
      <c r="C718" s="125"/>
      <c r="D718" s="125"/>
      <c r="E718" s="125"/>
      <c r="F718" s="110"/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</row>
    <row r="719" spans="2:18">
      <c r="B719" s="125"/>
      <c r="C719" s="125"/>
      <c r="D719" s="125"/>
      <c r="E719" s="125"/>
      <c r="F719" s="110"/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</row>
    <row r="720" spans="2:18">
      <c r="B720" s="125"/>
      <c r="C720" s="125"/>
      <c r="D720" s="125"/>
      <c r="E720" s="125"/>
      <c r="F720" s="110"/>
      <c r="G720" s="110"/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</row>
    <row r="721" spans="2:18">
      <c r="B721" s="125"/>
      <c r="C721" s="125"/>
      <c r="D721" s="125"/>
      <c r="E721" s="125"/>
      <c r="F721" s="110"/>
      <c r="G721" s="110"/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</row>
    <row r="722" spans="2:18">
      <c r="B722" s="125"/>
      <c r="C722" s="125"/>
      <c r="D722" s="125"/>
      <c r="E722" s="125"/>
      <c r="F722" s="110"/>
      <c r="G722" s="110"/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</row>
    <row r="723" spans="2:18">
      <c r="B723" s="125"/>
      <c r="C723" s="125"/>
      <c r="D723" s="125"/>
      <c r="E723" s="125"/>
      <c r="F723" s="110"/>
      <c r="G723" s="110"/>
      <c r="H723" s="110"/>
      <c r="I723" s="110"/>
      <c r="J723" s="110"/>
      <c r="K723" s="110"/>
      <c r="L723" s="110"/>
      <c r="M723" s="110"/>
      <c r="N723" s="110"/>
      <c r="O723" s="110"/>
      <c r="P723" s="110"/>
      <c r="Q723" s="110"/>
      <c r="R723" s="110"/>
    </row>
    <row r="724" spans="2:18">
      <c r="B724" s="125"/>
      <c r="C724" s="125"/>
      <c r="D724" s="125"/>
      <c r="E724" s="125"/>
      <c r="F724" s="110"/>
      <c r="G724" s="110"/>
      <c r="H724" s="110"/>
      <c r="I724" s="110"/>
      <c r="J724" s="110"/>
      <c r="K724" s="110"/>
      <c r="L724" s="110"/>
      <c r="M724" s="110"/>
      <c r="N724" s="110"/>
      <c r="O724" s="110"/>
      <c r="P724" s="110"/>
      <c r="Q724" s="110"/>
      <c r="R724" s="110"/>
    </row>
    <row r="725" spans="2:18">
      <c r="B725" s="125"/>
      <c r="C725" s="125"/>
      <c r="D725" s="125"/>
      <c r="E725" s="125"/>
      <c r="F725" s="110"/>
      <c r="G725" s="110"/>
      <c r="H725" s="110"/>
      <c r="I725" s="110"/>
      <c r="J725" s="110"/>
      <c r="K725" s="110"/>
      <c r="L725" s="110"/>
      <c r="M725" s="110"/>
      <c r="N725" s="110"/>
      <c r="O725" s="110"/>
      <c r="P725" s="110"/>
      <c r="Q725" s="110"/>
      <c r="R725" s="110"/>
    </row>
    <row r="726" spans="2:18">
      <c r="B726" s="125"/>
      <c r="C726" s="125"/>
      <c r="D726" s="125"/>
      <c r="E726" s="125"/>
      <c r="F726" s="110"/>
      <c r="G726" s="110"/>
      <c r="H726" s="110"/>
      <c r="I726" s="110"/>
      <c r="J726" s="110"/>
      <c r="K726" s="110"/>
      <c r="L726" s="110"/>
      <c r="M726" s="110"/>
      <c r="N726" s="110"/>
      <c r="O726" s="110"/>
      <c r="P726" s="110"/>
      <c r="Q726" s="110"/>
      <c r="R726" s="110"/>
    </row>
    <row r="727" spans="2:18">
      <c r="B727" s="125"/>
      <c r="C727" s="125"/>
      <c r="D727" s="125"/>
      <c r="E727" s="125"/>
      <c r="F727" s="110"/>
      <c r="G727" s="110"/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</row>
    <row r="728" spans="2:18">
      <c r="B728" s="125"/>
      <c r="C728" s="125"/>
      <c r="D728" s="125"/>
      <c r="E728" s="125"/>
      <c r="F728" s="110"/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</row>
    <row r="729" spans="2:18">
      <c r="B729" s="125"/>
      <c r="C729" s="125"/>
      <c r="D729" s="125"/>
      <c r="E729" s="125"/>
      <c r="F729" s="110"/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</row>
    <row r="730" spans="2:18">
      <c r="B730" s="125"/>
      <c r="C730" s="125"/>
      <c r="D730" s="125"/>
      <c r="E730" s="125"/>
      <c r="F730" s="110"/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</row>
    <row r="731" spans="2:18">
      <c r="B731" s="125"/>
      <c r="C731" s="125"/>
      <c r="D731" s="125"/>
      <c r="E731" s="125"/>
      <c r="F731" s="110"/>
      <c r="G731" s="110"/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</row>
    <row r="732" spans="2:18">
      <c r="B732" s="125"/>
      <c r="C732" s="125"/>
      <c r="D732" s="125"/>
      <c r="E732" s="125"/>
      <c r="F732" s="110"/>
      <c r="G732" s="110"/>
      <c r="H732" s="110"/>
      <c r="I732" s="110"/>
      <c r="J732" s="110"/>
      <c r="K732" s="110"/>
      <c r="L732" s="110"/>
      <c r="M732" s="110"/>
      <c r="N732" s="110"/>
      <c r="O732" s="110"/>
      <c r="P732" s="110"/>
      <c r="Q732" s="110"/>
      <c r="R732" s="110"/>
    </row>
    <row r="733" spans="2:18">
      <c r="B733" s="125"/>
      <c r="C733" s="125"/>
      <c r="D733" s="125"/>
      <c r="E733" s="125"/>
      <c r="F733" s="110"/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</row>
    <row r="734" spans="2:18">
      <c r="B734" s="125"/>
      <c r="C734" s="125"/>
      <c r="D734" s="125"/>
      <c r="E734" s="125"/>
      <c r="F734" s="110"/>
      <c r="G734" s="110"/>
      <c r="H734" s="110"/>
      <c r="I734" s="110"/>
      <c r="J734" s="110"/>
      <c r="K734" s="110"/>
      <c r="L734" s="110"/>
      <c r="M734" s="110"/>
      <c r="N734" s="110"/>
      <c r="O734" s="110"/>
      <c r="P734" s="110"/>
      <c r="Q734" s="110"/>
      <c r="R734" s="110"/>
    </row>
    <row r="735" spans="2:18">
      <c r="B735" s="125"/>
      <c r="C735" s="125"/>
      <c r="D735" s="125"/>
      <c r="E735" s="125"/>
      <c r="F735" s="110"/>
      <c r="G735" s="110"/>
      <c r="H735" s="110"/>
      <c r="I735" s="110"/>
      <c r="J735" s="110"/>
      <c r="K735" s="110"/>
      <c r="L735" s="110"/>
      <c r="M735" s="110"/>
      <c r="N735" s="110"/>
      <c r="O735" s="110"/>
      <c r="P735" s="110"/>
      <c r="Q735" s="110"/>
      <c r="R735" s="110"/>
    </row>
    <row r="736" spans="2:18">
      <c r="B736" s="125"/>
      <c r="C736" s="125"/>
      <c r="D736" s="125"/>
      <c r="E736" s="125"/>
      <c r="F736" s="110"/>
      <c r="G736" s="110"/>
      <c r="H736" s="110"/>
      <c r="I736" s="110"/>
      <c r="J736" s="110"/>
      <c r="K736" s="110"/>
      <c r="L736" s="110"/>
      <c r="M736" s="110"/>
      <c r="N736" s="110"/>
      <c r="O736" s="110"/>
      <c r="P736" s="110"/>
      <c r="Q736" s="110"/>
      <c r="R736" s="110"/>
    </row>
    <row r="737" spans="2:18">
      <c r="B737" s="125"/>
      <c r="C737" s="125"/>
      <c r="D737" s="125"/>
      <c r="E737" s="125"/>
      <c r="F737" s="110"/>
      <c r="G737" s="110"/>
      <c r="H737" s="110"/>
      <c r="I737" s="110"/>
      <c r="J737" s="110"/>
      <c r="K737" s="110"/>
      <c r="L737" s="110"/>
      <c r="M737" s="110"/>
      <c r="N737" s="110"/>
      <c r="O737" s="110"/>
      <c r="P737" s="110"/>
      <c r="Q737" s="110"/>
      <c r="R737" s="110"/>
    </row>
    <row r="738" spans="2:18">
      <c r="B738" s="125"/>
      <c r="C738" s="125"/>
      <c r="D738" s="125"/>
      <c r="E738" s="125"/>
      <c r="F738" s="110"/>
      <c r="G738" s="110"/>
      <c r="H738" s="110"/>
      <c r="I738" s="110"/>
      <c r="J738" s="110"/>
      <c r="K738" s="110"/>
      <c r="L738" s="110"/>
      <c r="M738" s="110"/>
      <c r="N738" s="110"/>
      <c r="O738" s="110"/>
      <c r="P738" s="110"/>
      <c r="Q738" s="110"/>
      <c r="R738" s="110"/>
    </row>
    <row r="739" spans="2:18">
      <c r="B739" s="125"/>
      <c r="C739" s="125"/>
      <c r="D739" s="125"/>
      <c r="E739" s="125"/>
      <c r="F739" s="110"/>
      <c r="G739" s="110"/>
      <c r="H739" s="110"/>
      <c r="I739" s="110"/>
      <c r="J739" s="110"/>
      <c r="K739" s="110"/>
      <c r="L739" s="110"/>
      <c r="M739" s="110"/>
      <c r="N739" s="110"/>
      <c r="O739" s="110"/>
      <c r="P739" s="110"/>
      <c r="Q739" s="110"/>
      <c r="R739" s="110"/>
    </row>
    <row r="740" spans="2:18">
      <c r="B740" s="125"/>
      <c r="C740" s="125"/>
      <c r="D740" s="125"/>
      <c r="E740" s="125"/>
      <c r="F740" s="110"/>
      <c r="G740" s="110"/>
      <c r="H740" s="110"/>
      <c r="I740" s="110"/>
      <c r="J740" s="110"/>
      <c r="K740" s="110"/>
      <c r="L740" s="110"/>
      <c r="M740" s="110"/>
      <c r="N740" s="110"/>
      <c r="O740" s="110"/>
      <c r="P740" s="110"/>
      <c r="Q740" s="110"/>
      <c r="R740" s="110"/>
    </row>
    <row r="741" spans="2:18">
      <c r="B741" s="125"/>
      <c r="C741" s="125"/>
      <c r="D741" s="125"/>
      <c r="E741" s="125"/>
      <c r="F741" s="110"/>
      <c r="G741" s="110"/>
      <c r="H741" s="110"/>
      <c r="I741" s="110"/>
      <c r="J741" s="110"/>
      <c r="K741" s="110"/>
      <c r="L741" s="110"/>
      <c r="M741" s="110"/>
      <c r="N741" s="110"/>
      <c r="O741" s="110"/>
      <c r="P741" s="110"/>
      <c r="Q741" s="110"/>
      <c r="R741" s="110"/>
    </row>
    <row r="742" spans="2:18">
      <c r="B742" s="125"/>
      <c r="C742" s="125"/>
      <c r="D742" s="125"/>
      <c r="E742" s="125"/>
      <c r="F742" s="110"/>
      <c r="G742" s="110"/>
      <c r="H742" s="110"/>
      <c r="I742" s="110"/>
      <c r="J742" s="110"/>
      <c r="K742" s="110"/>
      <c r="L742" s="110"/>
      <c r="M742" s="110"/>
      <c r="N742" s="110"/>
      <c r="O742" s="110"/>
      <c r="P742" s="110"/>
      <c r="Q742" s="110"/>
      <c r="R742" s="110"/>
    </row>
    <row r="743" spans="2:18">
      <c r="B743" s="125"/>
      <c r="C743" s="125"/>
      <c r="D743" s="125"/>
      <c r="E743" s="125"/>
      <c r="F743" s="110"/>
      <c r="G743" s="110"/>
      <c r="H743" s="110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</row>
    <row r="744" spans="2:18">
      <c r="B744" s="125"/>
      <c r="C744" s="125"/>
      <c r="D744" s="125"/>
      <c r="E744" s="125"/>
      <c r="F744" s="110"/>
      <c r="G744" s="110"/>
      <c r="H744" s="110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</row>
    <row r="745" spans="2:18">
      <c r="B745" s="125"/>
      <c r="C745" s="125"/>
      <c r="D745" s="125"/>
      <c r="E745" s="125"/>
      <c r="F745" s="110"/>
      <c r="G745" s="110"/>
      <c r="H745" s="110"/>
      <c r="I745" s="110"/>
      <c r="J745" s="110"/>
      <c r="K745" s="110"/>
      <c r="L745" s="110"/>
      <c r="M745" s="110"/>
      <c r="N745" s="110"/>
      <c r="O745" s="110"/>
      <c r="P745" s="110"/>
      <c r="Q745" s="110"/>
      <c r="R745" s="110"/>
    </row>
    <row r="746" spans="2:18">
      <c r="B746" s="125"/>
      <c r="C746" s="125"/>
      <c r="D746" s="125"/>
      <c r="E746" s="125"/>
      <c r="F746" s="110"/>
      <c r="G746" s="110"/>
      <c r="H746" s="110"/>
      <c r="I746" s="110"/>
      <c r="J746" s="110"/>
      <c r="K746" s="110"/>
      <c r="L746" s="110"/>
      <c r="M746" s="110"/>
      <c r="N746" s="110"/>
      <c r="O746" s="110"/>
      <c r="P746" s="110"/>
      <c r="Q746" s="110"/>
      <c r="R746" s="110"/>
    </row>
    <row r="747" spans="2:18">
      <c r="B747" s="125"/>
      <c r="C747" s="125"/>
      <c r="D747" s="125"/>
      <c r="E747" s="125"/>
      <c r="F747" s="110"/>
      <c r="G747" s="110"/>
      <c r="H747" s="110"/>
      <c r="I747" s="110"/>
      <c r="J747" s="110"/>
      <c r="K747" s="110"/>
      <c r="L747" s="110"/>
      <c r="M747" s="110"/>
      <c r="N747" s="110"/>
      <c r="O747" s="110"/>
      <c r="P747" s="110"/>
      <c r="Q747" s="110"/>
      <c r="R747" s="110"/>
    </row>
    <row r="748" spans="2:18">
      <c r="B748" s="125"/>
      <c r="C748" s="125"/>
      <c r="D748" s="125"/>
      <c r="E748" s="125"/>
      <c r="F748" s="110"/>
      <c r="G748" s="110"/>
      <c r="H748" s="110"/>
      <c r="I748" s="110"/>
      <c r="J748" s="110"/>
      <c r="K748" s="110"/>
      <c r="L748" s="110"/>
      <c r="M748" s="110"/>
      <c r="N748" s="110"/>
      <c r="O748" s="110"/>
      <c r="P748" s="110"/>
      <c r="Q748" s="110"/>
      <c r="R748" s="110"/>
    </row>
    <row r="749" spans="2:18">
      <c r="B749" s="125"/>
      <c r="C749" s="125"/>
      <c r="D749" s="125"/>
      <c r="E749" s="125"/>
      <c r="F749" s="110"/>
      <c r="G749" s="110"/>
      <c r="H749" s="110"/>
      <c r="I749" s="110"/>
      <c r="J749" s="110"/>
      <c r="K749" s="110"/>
      <c r="L749" s="110"/>
      <c r="M749" s="110"/>
      <c r="N749" s="110"/>
      <c r="O749" s="110"/>
      <c r="P749" s="110"/>
      <c r="Q749" s="110"/>
      <c r="R749" s="110"/>
    </row>
    <row r="750" spans="2:18">
      <c r="B750" s="125"/>
      <c r="C750" s="125"/>
      <c r="D750" s="125"/>
      <c r="E750" s="125"/>
      <c r="F750" s="110"/>
      <c r="G750" s="110"/>
      <c r="H750" s="110"/>
      <c r="I750" s="110"/>
      <c r="J750" s="110"/>
      <c r="K750" s="110"/>
      <c r="L750" s="110"/>
      <c r="M750" s="110"/>
      <c r="N750" s="110"/>
      <c r="O750" s="110"/>
      <c r="P750" s="110"/>
      <c r="Q750" s="110"/>
      <c r="R750" s="110"/>
    </row>
    <row r="751" spans="2:18">
      <c r="B751" s="125"/>
      <c r="C751" s="125"/>
      <c r="D751" s="125"/>
      <c r="E751" s="125"/>
      <c r="F751" s="110"/>
      <c r="G751" s="110"/>
      <c r="H751" s="110"/>
      <c r="I751" s="110"/>
      <c r="J751" s="110"/>
      <c r="K751" s="110"/>
      <c r="L751" s="110"/>
      <c r="M751" s="110"/>
      <c r="N751" s="110"/>
      <c r="O751" s="110"/>
      <c r="P751" s="110"/>
      <c r="Q751" s="110"/>
      <c r="R751" s="110"/>
    </row>
    <row r="752" spans="2:18">
      <c r="B752" s="125"/>
      <c r="C752" s="125"/>
      <c r="D752" s="125"/>
      <c r="E752" s="125"/>
      <c r="F752" s="110"/>
      <c r="G752" s="110"/>
      <c r="H752" s="110"/>
      <c r="I752" s="110"/>
      <c r="J752" s="110"/>
      <c r="K752" s="110"/>
      <c r="L752" s="110"/>
      <c r="M752" s="110"/>
      <c r="N752" s="110"/>
      <c r="O752" s="110"/>
      <c r="P752" s="110"/>
      <c r="Q752" s="110"/>
      <c r="R752" s="110"/>
    </row>
    <row r="753" spans="2:18">
      <c r="B753" s="125"/>
      <c r="C753" s="125"/>
      <c r="D753" s="125"/>
      <c r="E753" s="125"/>
      <c r="F753" s="110"/>
      <c r="G753" s="110"/>
      <c r="H753" s="110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</row>
    <row r="754" spans="2:18">
      <c r="B754" s="125"/>
      <c r="C754" s="125"/>
      <c r="D754" s="125"/>
      <c r="E754" s="125"/>
      <c r="F754" s="110"/>
      <c r="G754" s="110"/>
      <c r="H754" s="110"/>
      <c r="I754" s="110"/>
      <c r="J754" s="110"/>
      <c r="K754" s="110"/>
      <c r="L754" s="110"/>
      <c r="M754" s="110"/>
      <c r="N754" s="110"/>
      <c r="O754" s="110"/>
      <c r="P754" s="110"/>
      <c r="Q754" s="110"/>
      <c r="R754" s="110"/>
    </row>
    <row r="755" spans="2:18">
      <c r="B755" s="125"/>
      <c r="C755" s="125"/>
      <c r="D755" s="125"/>
      <c r="E755" s="125"/>
      <c r="F755" s="110"/>
      <c r="G755" s="110"/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</row>
    <row r="756" spans="2:18">
      <c r="B756" s="125"/>
      <c r="C756" s="125"/>
      <c r="D756" s="125"/>
      <c r="E756" s="125"/>
      <c r="F756" s="110"/>
      <c r="G756" s="110"/>
      <c r="H756" s="110"/>
      <c r="I756" s="110"/>
      <c r="J756" s="110"/>
      <c r="K756" s="110"/>
      <c r="L756" s="110"/>
      <c r="M756" s="110"/>
      <c r="N756" s="110"/>
      <c r="O756" s="110"/>
      <c r="P756" s="110"/>
      <c r="Q756" s="110"/>
      <c r="R756" s="110"/>
    </row>
    <row r="757" spans="2:18">
      <c r="B757" s="125"/>
      <c r="C757" s="125"/>
      <c r="D757" s="125"/>
      <c r="E757" s="125"/>
      <c r="F757" s="110"/>
      <c r="G757" s="110"/>
      <c r="H757" s="110"/>
      <c r="I757" s="110"/>
      <c r="J757" s="110"/>
      <c r="K757" s="110"/>
      <c r="L757" s="110"/>
      <c r="M757" s="110"/>
      <c r="N757" s="110"/>
      <c r="O757" s="110"/>
      <c r="P757" s="110"/>
      <c r="Q757" s="110"/>
      <c r="R757" s="110"/>
    </row>
    <row r="758" spans="2:18">
      <c r="B758" s="125"/>
      <c r="C758" s="125"/>
      <c r="D758" s="125"/>
      <c r="E758" s="125"/>
      <c r="F758" s="110"/>
      <c r="G758" s="110"/>
      <c r="H758" s="110"/>
      <c r="I758" s="110"/>
      <c r="J758" s="110"/>
      <c r="K758" s="110"/>
      <c r="L758" s="110"/>
      <c r="M758" s="110"/>
      <c r="N758" s="110"/>
      <c r="O758" s="110"/>
      <c r="P758" s="110"/>
      <c r="Q758" s="110"/>
      <c r="R758" s="110"/>
    </row>
    <row r="759" spans="2:18">
      <c r="B759" s="125"/>
      <c r="C759" s="125"/>
      <c r="D759" s="125"/>
      <c r="E759" s="125"/>
      <c r="F759" s="110"/>
      <c r="G759" s="110"/>
      <c r="H759" s="110"/>
      <c r="I759" s="110"/>
      <c r="J759" s="110"/>
      <c r="K759" s="110"/>
      <c r="L759" s="110"/>
      <c r="M759" s="110"/>
      <c r="N759" s="110"/>
      <c r="O759" s="110"/>
      <c r="P759" s="110"/>
      <c r="Q759" s="110"/>
      <c r="R759" s="110"/>
    </row>
    <row r="760" spans="2:18">
      <c r="B760" s="125"/>
      <c r="C760" s="125"/>
      <c r="D760" s="125"/>
      <c r="E760" s="125"/>
      <c r="F760" s="110"/>
      <c r="G760" s="110"/>
      <c r="H760" s="110"/>
      <c r="I760" s="110"/>
      <c r="J760" s="110"/>
      <c r="K760" s="110"/>
      <c r="L760" s="110"/>
      <c r="M760" s="110"/>
      <c r="N760" s="110"/>
      <c r="O760" s="110"/>
      <c r="P760" s="110"/>
      <c r="Q760" s="110"/>
      <c r="R760" s="110"/>
    </row>
    <row r="761" spans="2:18">
      <c r="B761" s="125"/>
      <c r="C761" s="125"/>
      <c r="D761" s="125"/>
      <c r="E761" s="125"/>
      <c r="F761" s="110"/>
      <c r="G761" s="110"/>
      <c r="H761" s="110"/>
      <c r="I761" s="110"/>
      <c r="J761" s="110"/>
      <c r="K761" s="110"/>
      <c r="L761" s="110"/>
      <c r="M761" s="110"/>
      <c r="N761" s="110"/>
      <c r="O761" s="110"/>
      <c r="P761" s="110"/>
      <c r="Q761" s="110"/>
      <c r="R761" s="110"/>
    </row>
    <row r="762" spans="2:18">
      <c r="B762" s="125"/>
      <c r="C762" s="125"/>
      <c r="D762" s="125"/>
      <c r="E762" s="125"/>
      <c r="F762" s="110"/>
      <c r="G762" s="110"/>
      <c r="H762" s="110"/>
      <c r="I762" s="110"/>
      <c r="J762" s="110"/>
      <c r="K762" s="110"/>
      <c r="L762" s="110"/>
      <c r="M762" s="110"/>
      <c r="N762" s="110"/>
      <c r="O762" s="110"/>
      <c r="P762" s="110"/>
      <c r="Q762" s="110"/>
      <c r="R762" s="110"/>
    </row>
    <row r="763" spans="2:18">
      <c r="B763" s="125"/>
      <c r="C763" s="125"/>
      <c r="D763" s="125"/>
      <c r="E763" s="125"/>
      <c r="F763" s="110"/>
      <c r="G763" s="110"/>
      <c r="H763" s="110"/>
      <c r="I763" s="110"/>
      <c r="J763" s="110"/>
      <c r="K763" s="110"/>
      <c r="L763" s="110"/>
      <c r="M763" s="110"/>
      <c r="N763" s="110"/>
      <c r="O763" s="110"/>
      <c r="P763" s="110"/>
      <c r="Q763" s="110"/>
      <c r="R763" s="110"/>
    </row>
    <row r="764" spans="2:18">
      <c r="B764" s="125"/>
      <c r="C764" s="125"/>
      <c r="D764" s="125"/>
      <c r="E764" s="125"/>
      <c r="F764" s="110"/>
      <c r="G764" s="110"/>
      <c r="H764" s="110"/>
      <c r="I764" s="110"/>
      <c r="J764" s="110"/>
      <c r="K764" s="110"/>
      <c r="L764" s="110"/>
      <c r="M764" s="110"/>
      <c r="N764" s="110"/>
      <c r="O764" s="110"/>
      <c r="P764" s="110"/>
      <c r="Q764" s="110"/>
      <c r="R764" s="110"/>
    </row>
    <row r="765" spans="2:18">
      <c r="B765" s="125"/>
      <c r="C765" s="125"/>
      <c r="D765" s="125"/>
      <c r="E765" s="125"/>
      <c r="F765" s="110"/>
      <c r="G765" s="110"/>
      <c r="H765" s="110"/>
      <c r="I765" s="110"/>
      <c r="J765" s="110"/>
      <c r="K765" s="110"/>
      <c r="L765" s="110"/>
      <c r="M765" s="110"/>
      <c r="N765" s="110"/>
      <c r="O765" s="110"/>
      <c r="P765" s="110"/>
      <c r="Q765" s="110"/>
      <c r="R765" s="110"/>
    </row>
    <row r="766" spans="2:18">
      <c r="B766" s="125"/>
      <c r="C766" s="125"/>
      <c r="D766" s="125"/>
      <c r="E766" s="125"/>
      <c r="F766" s="110"/>
      <c r="G766" s="110"/>
      <c r="H766" s="110"/>
      <c r="I766" s="110"/>
      <c r="J766" s="110"/>
      <c r="K766" s="110"/>
      <c r="L766" s="110"/>
      <c r="M766" s="110"/>
      <c r="N766" s="110"/>
      <c r="O766" s="110"/>
      <c r="P766" s="110"/>
      <c r="Q766" s="110"/>
      <c r="R766" s="110"/>
    </row>
    <row r="767" spans="2:18">
      <c r="B767" s="125"/>
      <c r="C767" s="125"/>
      <c r="D767" s="125"/>
      <c r="E767" s="125"/>
      <c r="F767" s="110"/>
      <c r="G767" s="110"/>
      <c r="H767" s="110"/>
      <c r="I767" s="110"/>
      <c r="J767" s="110"/>
      <c r="K767" s="110"/>
      <c r="L767" s="110"/>
      <c r="M767" s="110"/>
      <c r="N767" s="110"/>
      <c r="O767" s="110"/>
      <c r="P767" s="110"/>
      <c r="Q767" s="110"/>
      <c r="R767" s="110"/>
    </row>
    <row r="768" spans="2:18">
      <c r="B768" s="125"/>
      <c r="C768" s="125"/>
      <c r="D768" s="125"/>
      <c r="E768" s="125"/>
      <c r="F768" s="110"/>
      <c r="G768" s="110"/>
      <c r="H768" s="110"/>
      <c r="I768" s="110"/>
      <c r="J768" s="110"/>
      <c r="K768" s="110"/>
      <c r="L768" s="110"/>
      <c r="M768" s="110"/>
      <c r="N768" s="110"/>
      <c r="O768" s="110"/>
      <c r="P768" s="110"/>
      <c r="Q768" s="110"/>
      <c r="R768" s="110"/>
    </row>
    <row r="769" spans="2:18">
      <c r="B769" s="125"/>
      <c r="C769" s="125"/>
      <c r="D769" s="125"/>
      <c r="E769" s="125"/>
      <c r="F769" s="110"/>
      <c r="G769" s="110"/>
      <c r="H769" s="110"/>
      <c r="I769" s="110"/>
      <c r="J769" s="110"/>
      <c r="K769" s="110"/>
      <c r="L769" s="110"/>
      <c r="M769" s="110"/>
      <c r="N769" s="110"/>
      <c r="O769" s="110"/>
      <c r="P769" s="110"/>
      <c r="Q769" s="110"/>
      <c r="R769" s="110"/>
    </row>
    <row r="770" spans="2:18">
      <c r="B770" s="125"/>
      <c r="C770" s="125"/>
      <c r="D770" s="125"/>
      <c r="E770" s="125"/>
      <c r="F770" s="110"/>
      <c r="G770" s="110"/>
      <c r="H770" s="110"/>
      <c r="I770" s="110"/>
      <c r="J770" s="110"/>
      <c r="K770" s="110"/>
      <c r="L770" s="110"/>
      <c r="M770" s="110"/>
      <c r="N770" s="110"/>
      <c r="O770" s="110"/>
      <c r="P770" s="110"/>
      <c r="Q770" s="110"/>
      <c r="R770" s="110"/>
    </row>
    <row r="771" spans="2:18">
      <c r="B771" s="125"/>
      <c r="C771" s="125"/>
      <c r="D771" s="125"/>
      <c r="E771" s="125"/>
      <c r="F771" s="110"/>
      <c r="G771" s="110"/>
      <c r="H771" s="110"/>
      <c r="I771" s="110"/>
      <c r="J771" s="110"/>
      <c r="K771" s="110"/>
      <c r="L771" s="110"/>
      <c r="M771" s="110"/>
      <c r="N771" s="110"/>
      <c r="O771" s="110"/>
      <c r="P771" s="110"/>
      <c r="Q771" s="110"/>
      <c r="R771" s="110"/>
    </row>
    <row r="772" spans="2:18">
      <c r="B772" s="125"/>
      <c r="C772" s="125"/>
      <c r="D772" s="125"/>
      <c r="E772" s="125"/>
      <c r="F772" s="110"/>
      <c r="G772" s="110"/>
      <c r="H772" s="110"/>
      <c r="I772" s="110"/>
      <c r="J772" s="110"/>
      <c r="K772" s="110"/>
      <c r="L772" s="110"/>
      <c r="M772" s="110"/>
      <c r="N772" s="110"/>
      <c r="O772" s="110"/>
      <c r="P772" s="110"/>
      <c r="Q772" s="110"/>
      <c r="R772" s="110"/>
    </row>
    <row r="773" spans="2:18">
      <c r="B773" s="125"/>
      <c r="C773" s="125"/>
      <c r="D773" s="125"/>
      <c r="E773" s="125"/>
      <c r="F773" s="110"/>
      <c r="G773" s="110"/>
      <c r="H773" s="110"/>
      <c r="I773" s="110"/>
      <c r="J773" s="110"/>
      <c r="K773" s="110"/>
      <c r="L773" s="110"/>
      <c r="M773" s="110"/>
      <c r="N773" s="110"/>
      <c r="O773" s="110"/>
      <c r="P773" s="110"/>
      <c r="Q773" s="110"/>
      <c r="R773" s="110"/>
    </row>
    <row r="774" spans="2:18">
      <c r="B774" s="125"/>
      <c r="C774" s="125"/>
      <c r="D774" s="125"/>
      <c r="E774" s="125"/>
      <c r="F774" s="110"/>
      <c r="G774" s="110"/>
      <c r="H774" s="110"/>
      <c r="I774" s="110"/>
      <c r="J774" s="110"/>
      <c r="K774" s="110"/>
      <c r="L774" s="110"/>
      <c r="M774" s="110"/>
      <c r="N774" s="110"/>
      <c r="O774" s="110"/>
      <c r="P774" s="110"/>
      <c r="Q774" s="110"/>
      <c r="R774" s="110"/>
    </row>
    <row r="775" spans="2:18">
      <c r="B775" s="125"/>
      <c r="C775" s="125"/>
      <c r="D775" s="125"/>
      <c r="E775" s="125"/>
      <c r="F775" s="110"/>
      <c r="G775" s="110"/>
      <c r="H775" s="110"/>
      <c r="I775" s="110"/>
      <c r="J775" s="110"/>
      <c r="K775" s="110"/>
      <c r="L775" s="110"/>
      <c r="M775" s="110"/>
      <c r="N775" s="110"/>
      <c r="O775" s="110"/>
      <c r="P775" s="110"/>
      <c r="Q775" s="110"/>
      <c r="R775" s="110"/>
    </row>
    <row r="776" spans="2:18">
      <c r="B776" s="125"/>
      <c r="C776" s="125"/>
      <c r="D776" s="125"/>
      <c r="E776" s="125"/>
      <c r="F776" s="110"/>
      <c r="G776" s="110"/>
      <c r="H776" s="110"/>
      <c r="I776" s="110"/>
      <c r="J776" s="110"/>
      <c r="K776" s="110"/>
      <c r="L776" s="110"/>
      <c r="M776" s="110"/>
      <c r="N776" s="110"/>
      <c r="O776" s="110"/>
      <c r="P776" s="110"/>
      <c r="Q776" s="110"/>
      <c r="R776" s="110"/>
    </row>
    <row r="777" spans="2:18">
      <c r="B777" s="125"/>
      <c r="C777" s="125"/>
      <c r="D777" s="125"/>
      <c r="E777" s="125"/>
      <c r="F777" s="110"/>
      <c r="G777" s="110"/>
      <c r="H777" s="110"/>
      <c r="I777" s="110"/>
      <c r="J777" s="110"/>
      <c r="K777" s="110"/>
      <c r="L777" s="110"/>
      <c r="M777" s="110"/>
      <c r="N777" s="110"/>
      <c r="O777" s="110"/>
      <c r="P777" s="110"/>
      <c r="Q777" s="110"/>
      <c r="R777" s="110"/>
    </row>
    <row r="778" spans="2:18">
      <c r="B778" s="125"/>
      <c r="C778" s="125"/>
      <c r="D778" s="125"/>
      <c r="E778" s="125"/>
      <c r="F778" s="110"/>
      <c r="G778" s="110"/>
      <c r="H778" s="110"/>
      <c r="I778" s="110"/>
      <c r="J778" s="110"/>
      <c r="K778" s="110"/>
      <c r="L778" s="110"/>
      <c r="M778" s="110"/>
      <c r="N778" s="110"/>
      <c r="O778" s="110"/>
      <c r="P778" s="110"/>
      <c r="Q778" s="110"/>
      <c r="R778" s="110"/>
    </row>
    <row r="779" spans="2:18">
      <c r="B779" s="125"/>
      <c r="C779" s="125"/>
      <c r="D779" s="125"/>
      <c r="E779" s="125"/>
      <c r="F779" s="110"/>
      <c r="G779" s="110"/>
      <c r="H779" s="110"/>
      <c r="I779" s="110"/>
      <c r="J779" s="110"/>
      <c r="K779" s="110"/>
      <c r="L779" s="110"/>
      <c r="M779" s="110"/>
      <c r="N779" s="110"/>
      <c r="O779" s="110"/>
      <c r="P779" s="110"/>
      <c r="Q779" s="110"/>
      <c r="R779" s="110"/>
    </row>
    <row r="780" spans="2:18">
      <c r="B780" s="125"/>
      <c r="C780" s="125"/>
      <c r="D780" s="125"/>
      <c r="E780" s="125"/>
      <c r="F780" s="110"/>
      <c r="G780" s="110"/>
      <c r="H780" s="110"/>
      <c r="I780" s="110"/>
      <c r="J780" s="110"/>
      <c r="K780" s="110"/>
      <c r="L780" s="110"/>
      <c r="M780" s="110"/>
      <c r="N780" s="110"/>
      <c r="O780" s="110"/>
      <c r="P780" s="110"/>
      <c r="Q780" s="110"/>
      <c r="R780" s="110"/>
    </row>
    <row r="781" spans="2:18">
      <c r="B781" s="125"/>
      <c r="C781" s="125"/>
      <c r="D781" s="125"/>
      <c r="E781" s="125"/>
      <c r="F781" s="110"/>
      <c r="G781" s="110"/>
      <c r="H781" s="110"/>
      <c r="I781" s="110"/>
      <c r="J781" s="110"/>
      <c r="K781" s="110"/>
      <c r="L781" s="110"/>
      <c r="M781" s="110"/>
      <c r="N781" s="110"/>
      <c r="O781" s="110"/>
      <c r="P781" s="110"/>
      <c r="Q781" s="110"/>
      <c r="R781" s="110"/>
    </row>
    <row r="782" spans="2:18">
      <c r="B782" s="125"/>
      <c r="C782" s="125"/>
      <c r="D782" s="125"/>
      <c r="E782" s="125"/>
      <c r="F782" s="110"/>
      <c r="G782" s="110"/>
      <c r="H782" s="110"/>
      <c r="I782" s="110"/>
      <c r="J782" s="110"/>
      <c r="K782" s="110"/>
      <c r="L782" s="110"/>
      <c r="M782" s="110"/>
      <c r="N782" s="110"/>
      <c r="O782" s="110"/>
      <c r="P782" s="110"/>
      <c r="Q782" s="110"/>
      <c r="R782" s="110"/>
    </row>
    <row r="783" spans="2:18">
      <c r="B783" s="125"/>
      <c r="C783" s="125"/>
      <c r="D783" s="125"/>
      <c r="E783" s="125"/>
      <c r="F783" s="110"/>
      <c r="G783" s="110"/>
      <c r="H783" s="110"/>
      <c r="I783" s="110"/>
      <c r="J783" s="110"/>
      <c r="K783" s="110"/>
      <c r="L783" s="110"/>
      <c r="M783" s="110"/>
      <c r="N783" s="110"/>
      <c r="O783" s="110"/>
      <c r="P783" s="110"/>
      <c r="Q783" s="110"/>
      <c r="R783" s="110"/>
    </row>
    <row r="784" spans="2:18">
      <c r="B784" s="125"/>
      <c r="C784" s="125"/>
      <c r="D784" s="125"/>
      <c r="E784" s="125"/>
      <c r="F784" s="110"/>
      <c r="G784" s="110"/>
      <c r="H784" s="110"/>
      <c r="I784" s="110"/>
      <c r="J784" s="110"/>
      <c r="K784" s="110"/>
      <c r="L784" s="110"/>
      <c r="M784" s="110"/>
      <c r="N784" s="110"/>
      <c r="O784" s="110"/>
      <c r="P784" s="110"/>
      <c r="Q784" s="110"/>
      <c r="R784" s="110"/>
    </row>
    <row r="785" spans="2:18">
      <c r="B785" s="125"/>
      <c r="C785" s="125"/>
      <c r="D785" s="125"/>
      <c r="E785" s="125"/>
      <c r="F785" s="110"/>
      <c r="G785" s="110"/>
      <c r="H785" s="110"/>
      <c r="I785" s="110"/>
      <c r="J785" s="110"/>
      <c r="K785" s="110"/>
      <c r="L785" s="110"/>
      <c r="M785" s="110"/>
      <c r="N785" s="110"/>
      <c r="O785" s="110"/>
      <c r="P785" s="110"/>
      <c r="Q785" s="110"/>
      <c r="R785" s="110"/>
    </row>
    <row r="786" spans="2:18">
      <c r="B786" s="125"/>
      <c r="C786" s="125"/>
      <c r="D786" s="125"/>
      <c r="E786" s="125"/>
      <c r="F786" s="110"/>
      <c r="G786" s="110"/>
      <c r="H786" s="110"/>
      <c r="I786" s="110"/>
      <c r="J786" s="110"/>
      <c r="K786" s="110"/>
      <c r="L786" s="110"/>
      <c r="M786" s="110"/>
      <c r="N786" s="110"/>
      <c r="O786" s="110"/>
      <c r="P786" s="110"/>
      <c r="Q786" s="110"/>
      <c r="R786" s="110"/>
    </row>
    <row r="787" spans="2:18">
      <c r="B787" s="125"/>
      <c r="C787" s="125"/>
      <c r="D787" s="125"/>
      <c r="E787" s="125"/>
      <c r="F787" s="110"/>
      <c r="G787" s="110"/>
      <c r="H787" s="110"/>
      <c r="I787" s="110"/>
      <c r="J787" s="110"/>
      <c r="K787" s="110"/>
      <c r="L787" s="110"/>
      <c r="M787" s="110"/>
      <c r="N787" s="110"/>
      <c r="O787" s="110"/>
      <c r="P787" s="110"/>
      <c r="Q787" s="110"/>
      <c r="R787" s="110"/>
    </row>
    <row r="788" spans="2:18">
      <c r="B788" s="125"/>
      <c r="C788" s="125"/>
      <c r="D788" s="125"/>
      <c r="E788" s="125"/>
      <c r="F788" s="110"/>
      <c r="G788" s="110"/>
      <c r="H788" s="110"/>
      <c r="I788" s="110"/>
      <c r="J788" s="110"/>
      <c r="K788" s="110"/>
      <c r="L788" s="110"/>
      <c r="M788" s="110"/>
      <c r="N788" s="110"/>
      <c r="O788" s="110"/>
      <c r="P788" s="110"/>
      <c r="Q788" s="110"/>
      <c r="R788" s="110"/>
    </row>
    <row r="789" spans="2:18">
      <c r="B789" s="125"/>
      <c r="C789" s="125"/>
      <c r="D789" s="125"/>
      <c r="E789" s="125"/>
      <c r="F789" s="110"/>
      <c r="G789" s="110"/>
      <c r="H789" s="110"/>
      <c r="I789" s="110"/>
      <c r="J789" s="110"/>
      <c r="K789" s="110"/>
      <c r="L789" s="110"/>
      <c r="M789" s="110"/>
      <c r="N789" s="110"/>
      <c r="O789" s="110"/>
      <c r="P789" s="110"/>
      <c r="Q789" s="110"/>
      <c r="R789" s="110"/>
    </row>
    <row r="790" spans="2:18">
      <c r="B790" s="125"/>
      <c r="C790" s="125"/>
      <c r="D790" s="125"/>
      <c r="E790" s="125"/>
      <c r="F790" s="110"/>
      <c r="G790" s="110"/>
      <c r="H790" s="110"/>
      <c r="I790" s="110"/>
      <c r="J790" s="110"/>
      <c r="K790" s="110"/>
      <c r="L790" s="110"/>
      <c r="M790" s="110"/>
      <c r="N790" s="110"/>
      <c r="O790" s="110"/>
      <c r="P790" s="110"/>
      <c r="Q790" s="110"/>
      <c r="R790" s="110"/>
    </row>
    <row r="791" spans="2:18">
      <c r="B791" s="125"/>
      <c r="C791" s="125"/>
      <c r="D791" s="125"/>
      <c r="E791" s="125"/>
      <c r="F791" s="110"/>
      <c r="G791" s="110"/>
      <c r="H791" s="110"/>
      <c r="I791" s="110"/>
      <c r="J791" s="110"/>
      <c r="K791" s="110"/>
      <c r="L791" s="110"/>
      <c r="M791" s="110"/>
      <c r="N791" s="110"/>
      <c r="O791" s="110"/>
      <c r="P791" s="110"/>
      <c r="Q791" s="110"/>
      <c r="R791" s="110"/>
    </row>
    <row r="792" spans="2:18">
      <c r="B792" s="125"/>
      <c r="C792" s="125"/>
      <c r="D792" s="125"/>
      <c r="E792" s="125"/>
      <c r="F792" s="110"/>
      <c r="G792" s="110"/>
      <c r="H792" s="110"/>
      <c r="I792" s="110"/>
      <c r="J792" s="110"/>
      <c r="K792" s="110"/>
      <c r="L792" s="110"/>
      <c r="M792" s="110"/>
      <c r="N792" s="110"/>
      <c r="O792" s="110"/>
      <c r="P792" s="110"/>
      <c r="Q792" s="110"/>
      <c r="R792" s="110"/>
    </row>
    <row r="793" spans="2:18">
      <c r="B793" s="125"/>
      <c r="C793" s="125"/>
      <c r="D793" s="125"/>
      <c r="E793" s="125"/>
      <c r="F793" s="110"/>
      <c r="G793" s="110"/>
      <c r="H793" s="110"/>
      <c r="I793" s="110"/>
      <c r="J793" s="110"/>
      <c r="K793" s="110"/>
      <c r="L793" s="110"/>
      <c r="M793" s="110"/>
      <c r="N793" s="110"/>
      <c r="O793" s="110"/>
      <c r="P793" s="110"/>
      <c r="Q793" s="110"/>
      <c r="R793" s="110"/>
    </row>
    <row r="794" spans="2:18">
      <c r="B794" s="125"/>
      <c r="C794" s="125"/>
      <c r="D794" s="125"/>
      <c r="E794" s="125"/>
      <c r="F794" s="110"/>
      <c r="G794" s="110"/>
      <c r="H794" s="110"/>
      <c r="I794" s="110"/>
      <c r="J794" s="110"/>
      <c r="K794" s="110"/>
      <c r="L794" s="110"/>
      <c r="M794" s="110"/>
      <c r="N794" s="110"/>
      <c r="O794" s="110"/>
      <c r="P794" s="110"/>
      <c r="Q794" s="110"/>
      <c r="R794" s="110"/>
    </row>
    <row r="795" spans="2:18">
      <c r="B795" s="125"/>
      <c r="C795" s="125"/>
      <c r="D795" s="125"/>
      <c r="E795" s="125"/>
      <c r="F795" s="110"/>
      <c r="G795" s="110"/>
      <c r="H795" s="110"/>
      <c r="I795" s="110"/>
      <c r="J795" s="110"/>
      <c r="K795" s="110"/>
      <c r="L795" s="110"/>
      <c r="M795" s="110"/>
      <c r="N795" s="110"/>
      <c r="O795" s="110"/>
      <c r="P795" s="110"/>
      <c r="Q795" s="110"/>
      <c r="R795" s="110"/>
    </row>
    <row r="796" spans="2:18">
      <c r="B796" s="125"/>
      <c r="C796" s="125"/>
      <c r="D796" s="125"/>
      <c r="E796" s="125"/>
      <c r="F796" s="110"/>
      <c r="G796" s="110"/>
      <c r="H796" s="110"/>
      <c r="I796" s="110"/>
      <c r="J796" s="110"/>
      <c r="K796" s="110"/>
      <c r="L796" s="110"/>
      <c r="M796" s="110"/>
      <c r="N796" s="110"/>
      <c r="O796" s="110"/>
      <c r="P796" s="110"/>
      <c r="Q796" s="110"/>
      <c r="R796" s="110"/>
    </row>
    <row r="797" spans="2:18">
      <c r="B797" s="125"/>
      <c r="C797" s="125"/>
      <c r="D797" s="125"/>
      <c r="E797" s="125"/>
      <c r="F797" s="110"/>
      <c r="G797" s="110"/>
      <c r="H797" s="110"/>
      <c r="I797" s="110"/>
      <c r="J797" s="110"/>
      <c r="K797" s="110"/>
      <c r="L797" s="110"/>
      <c r="M797" s="110"/>
      <c r="N797" s="110"/>
      <c r="O797" s="110"/>
      <c r="P797" s="110"/>
      <c r="Q797" s="110"/>
      <c r="R797" s="110"/>
    </row>
    <row r="798" spans="2:18">
      <c r="B798" s="125"/>
      <c r="C798" s="125"/>
      <c r="D798" s="125"/>
      <c r="E798" s="125"/>
      <c r="F798" s="110"/>
      <c r="G798" s="110"/>
      <c r="H798" s="110"/>
      <c r="I798" s="110"/>
      <c r="J798" s="110"/>
      <c r="K798" s="110"/>
      <c r="L798" s="110"/>
      <c r="M798" s="110"/>
      <c r="N798" s="110"/>
      <c r="O798" s="110"/>
      <c r="P798" s="110"/>
      <c r="Q798" s="110"/>
      <c r="R798" s="110"/>
    </row>
    <row r="799" spans="2:18">
      <c r="B799" s="125"/>
      <c r="C799" s="125"/>
      <c r="D799" s="125"/>
      <c r="E799" s="125"/>
      <c r="F799" s="110"/>
      <c r="G799" s="110"/>
      <c r="H799" s="110"/>
      <c r="I799" s="110"/>
      <c r="J799" s="110"/>
      <c r="K799" s="110"/>
      <c r="L799" s="110"/>
      <c r="M799" s="110"/>
      <c r="N799" s="110"/>
      <c r="O799" s="110"/>
      <c r="P799" s="110"/>
      <c r="Q799" s="110"/>
      <c r="R799" s="110"/>
    </row>
    <row r="800" spans="2:18">
      <c r="B800" s="125"/>
      <c r="C800" s="125"/>
      <c r="D800" s="125"/>
      <c r="E800" s="125"/>
      <c r="F800" s="110"/>
      <c r="G800" s="110"/>
      <c r="H800" s="110"/>
      <c r="I800" s="110"/>
      <c r="J800" s="110"/>
      <c r="K800" s="110"/>
      <c r="L800" s="110"/>
      <c r="M800" s="110"/>
      <c r="N800" s="110"/>
      <c r="O800" s="110"/>
      <c r="P800" s="110"/>
      <c r="Q800" s="110"/>
      <c r="R800" s="110"/>
    </row>
    <row r="801" spans="2:18">
      <c r="B801" s="125"/>
      <c r="C801" s="125"/>
      <c r="D801" s="125"/>
      <c r="E801" s="125"/>
      <c r="F801" s="110"/>
      <c r="G801" s="110"/>
      <c r="H801" s="110"/>
      <c r="I801" s="110"/>
      <c r="J801" s="110"/>
      <c r="K801" s="110"/>
      <c r="L801" s="110"/>
      <c r="M801" s="110"/>
      <c r="N801" s="110"/>
      <c r="O801" s="110"/>
      <c r="P801" s="110"/>
      <c r="Q801" s="110"/>
      <c r="R801" s="110"/>
    </row>
    <row r="802" spans="2:18">
      <c r="B802" s="125"/>
      <c r="C802" s="125"/>
      <c r="D802" s="125"/>
      <c r="E802" s="125"/>
      <c r="F802" s="110"/>
      <c r="G802" s="110"/>
      <c r="H802" s="110"/>
      <c r="I802" s="110"/>
      <c r="J802" s="110"/>
      <c r="K802" s="110"/>
      <c r="L802" s="110"/>
      <c r="M802" s="110"/>
      <c r="N802" s="110"/>
      <c r="O802" s="110"/>
      <c r="P802" s="110"/>
      <c r="Q802" s="110"/>
      <c r="R802" s="110"/>
    </row>
    <row r="803" spans="2:18">
      <c r="B803" s="125"/>
      <c r="C803" s="125"/>
      <c r="D803" s="125"/>
      <c r="E803" s="125"/>
      <c r="F803" s="110"/>
      <c r="G803" s="110"/>
      <c r="H803" s="110"/>
      <c r="I803" s="110"/>
      <c r="J803" s="110"/>
      <c r="K803" s="110"/>
      <c r="L803" s="110"/>
      <c r="M803" s="110"/>
      <c r="N803" s="110"/>
      <c r="O803" s="110"/>
      <c r="P803" s="110"/>
      <c r="Q803" s="110"/>
      <c r="R803" s="110"/>
    </row>
    <row r="804" spans="2:18">
      <c r="B804" s="125"/>
      <c r="C804" s="125"/>
      <c r="D804" s="125"/>
      <c r="E804" s="125"/>
      <c r="F804" s="110"/>
      <c r="G804" s="110"/>
      <c r="H804" s="110"/>
      <c r="I804" s="110"/>
      <c r="J804" s="110"/>
      <c r="K804" s="110"/>
      <c r="L804" s="110"/>
      <c r="M804" s="110"/>
      <c r="N804" s="110"/>
      <c r="O804" s="110"/>
      <c r="P804" s="110"/>
      <c r="Q804" s="110"/>
      <c r="R804" s="110"/>
    </row>
    <row r="805" spans="2:18">
      <c r="B805" s="125"/>
      <c r="C805" s="125"/>
      <c r="D805" s="125"/>
      <c r="E805" s="125"/>
      <c r="F805" s="110"/>
      <c r="G805" s="110"/>
      <c r="H805" s="110"/>
      <c r="I805" s="110"/>
      <c r="J805" s="110"/>
      <c r="K805" s="110"/>
      <c r="L805" s="110"/>
      <c r="M805" s="110"/>
      <c r="N805" s="110"/>
      <c r="O805" s="110"/>
      <c r="P805" s="110"/>
      <c r="Q805" s="110"/>
      <c r="R805" s="110"/>
    </row>
    <row r="806" spans="2:18">
      <c r="B806" s="125"/>
      <c r="C806" s="125"/>
      <c r="D806" s="125"/>
      <c r="E806" s="125"/>
      <c r="F806" s="110"/>
      <c r="G806" s="110"/>
      <c r="H806" s="110"/>
      <c r="I806" s="110"/>
      <c r="J806" s="110"/>
      <c r="K806" s="110"/>
      <c r="L806" s="110"/>
      <c r="M806" s="110"/>
      <c r="N806" s="110"/>
      <c r="O806" s="110"/>
      <c r="P806" s="110"/>
      <c r="Q806" s="110"/>
      <c r="R806" s="110"/>
    </row>
    <row r="807" spans="2:18">
      <c r="B807" s="125"/>
      <c r="C807" s="125"/>
      <c r="D807" s="125"/>
      <c r="E807" s="125"/>
      <c r="F807" s="110"/>
      <c r="G807" s="110"/>
      <c r="H807" s="110"/>
      <c r="I807" s="110"/>
      <c r="J807" s="110"/>
      <c r="K807" s="110"/>
      <c r="L807" s="110"/>
      <c r="M807" s="110"/>
      <c r="N807" s="110"/>
      <c r="O807" s="110"/>
      <c r="P807" s="110"/>
      <c r="Q807" s="110"/>
      <c r="R807" s="110"/>
    </row>
    <row r="808" spans="2:18">
      <c r="B808" s="125"/>
      <c r="C808" s="125"/>
      <c r="D808" s="125"/>
      <c r="E808" s="125"/>
      <c r="F808" s="110"/>
      <c r="G808" s="110"/>
      <c r="H808" s="110"/>
      <c r="I808" s="110"/>
      <c r="J808" s="110"/>
      <c r="K808" s="110"/>
      <c r="L808" s="110"/>
      <c r="M808" s="110"/>
      <c r="N808" s="110"/>
      <c r="O808" s="110"/>
      <c r="P808" s="110"/>
      <c r="Q808" s="110"/>
      <c r="R808" s="110"/>
    </row>
    <row r="809" spans="2:18">
      <c r="B809" s="125"/>
      <c r="C809" s="125"/>
      <c r="D809" s="125"/>
      <c r="E809" s="125"/>
      <c r="F809" s="110"/>
      <c r="G809" s="110"/>
      <c r="H809" s="110"/>
      <c r="I809" s="110"/>
      <c r="J809" s="110"/>
      <c r="K809" s="110"/>
      <c r="L809" s="110"/>
      <c r="M809" s="110"/>
      <c r="N809" s="110"/>
      <c r="O809" s="110"/>
      <c r="P809" s="110"/>
      <c r="Q809" s="110"/>
      <c r="R809" s="110"/>
    </row>
    <row r="810" spans="2:18">
      <c r="B810" s="125"/>
      <c r="C810" s="125"/>
      <c r="D810" s="125"/>
      <c r="E810" s="125"/>
      <c r="F810" s="110"/>
      <c r="G810" s="110"/>
      <c r="H810" s="110"/>
      <c r="I810" s="110"/>
      <c r="J810" s="110"/>
      <c r="K810" s="110"/>
      <c r="L810" s="110"/>
      <c r="M810" s="110"/>
      <c r="N810" s="110"/>
      <c r="O810" s="110"/>
      <c r="P810" s="110"/>
      <c r="Q810" s="110"/>
      <c r="R810" s="110"/>
    </row>
    <row r="811" spans="2:18">
      <c r="B811" s="125"/>
      <c r="C811" s="125"/>
      <c r="D811" s="125"/>
      <c r="E811" s="125"/>
      <c r="F811" s="110"/>
      <c r="G811" s="110"/>
      <c r="H811" s="110"/>
      <c r="I811" s="110"/>
      <c r="J811" s="110"/>
      <c r="K811" s="110"/>
      <c r="L811" s="110"/>
      <c r="M811" s="110"/>
      <c r="N811" s="110"/>
      <c r="O811" s="110"/>
      <c r="P811" s="110"/>
      <c r="Q811" s="110"/>
      <c r="R811" s="110"/>
    </row>
    <row r="812" spans="2:18">
      <c r="B812" s="125"/>
      <c r="C812" s="125"/>
      <c r="D812" s="125"/>
      <c r="E812" s="125"/>
      <c r="F812" s="110"/>
      <c r="G812" s="110"/>
      <c r="H812" s="110"/>
      <c r="I812" s="110"/>
      <c r="J812" s="110"/>
      <c r="K812" s="110"/>
      <c r="L812" s="110"/>
      <c r="M812" s="110"/>
      <c r="N812" s="110"/>
      <c r="O812" s="110"/>
      <c r="P812" s="110"/>
      <c r="Q812" s="110"/>
      <c r="R812" s="110"/>
    </row>
    <row r="813" spans="2:18">
      <c r="B813" s="125"/>
      <c r="C813" s="125"/>
      <c r="D813" s="125"/>
      <c r="E813" s="125"/>
      <c r="F813" s="110"/>
      <c r="G813" s="110"/>
      <c r="H813" s="110"/>
      <c r="I813" s="110"/>
      <c r="J813" s="110"/>
      <c r="K813" s="110"/>
      <c r="L813" s="110"/>
      <c r="M813" s="110"/>
      <c r="N813" s="110"/>
      <c r="O813" s="110"/>
      <c r="P813" s="110"/>
      <c r="Q813" s="110"/>
      <c r="R813" s="110"/>
    </row>
    <row r="814" spans="2:18">
      <c r="B814" s="125"/>
      <c r="C814" s="125"/>
      <c r="D814" s="125"/>
      <c r="E814" s="125"/>
      <c r="F814" s="110"/>
      <c r="G814" s="110"/>
      <c r="H814" s="110"/>
      <c r="I814" s="110"/>
      <c r="J814" s="110"/>
      <c r="K814" s="110"/>
      <c r="L814" s="110"/>
      <c r="M814" s="110"/>
      <c r="N814" s="110"/>
      <c r="O814" s="110"/>
      <c r="P814" s="110"/>
      <c r="Q814" s="110"/>
      <c r="R814" s="110"/>
    </row>
    <row r="815" spans="2:18">
      <c r="B815" s="125"/>
      <c r="C815" s="125"/>
      <c r="D815" s="125"/>
      <c r="E815" s="125"/>
      <c r="F815" s="110"/>
      <c r="G815" s="110"/>
      <c r="H815" s="110"/>
      <c r="I815" s="110"/>
      <c r="J815" s="110"/>
      <c r="K815" s="110"/>
      <c r="L815" s="110"/>
      <c r="M815" s="110"/>
      <c r="N815" s="110"/>
      <c r="O815" s="110"/>
      <c r="P815" s="110"/>
      <c r="Q815" s="110"/>
      <c r="R815" s="110"/>
    </row>
    <row r="816" spans="2:18">
      <c r="B816" s="125"/>
      <c r="C816" s="125"/>
      <c r="D816" s="125"/>
      <c r="E816" s="125"/>
      <c r="F816" s="110"/>
      <c r="G816" s="110"/>
      <c r="H816" s="110"/>
      <c r="I816" s="110"/>
      <c r="J816" s="110"/>
      <c r="K816" s="110"/>
      <c r="L816" s="110"/>
      <c r="M816" s="110"/>
      <c r="N816" s="110"/>
      <c r="O816" s="110"/>
      <c r="P816" s="110"/>
      <c r="Q816" s="110"/>
      <c r="R816" s="110"/>
    </row>
    <row r="817" spans="2:18">
      <c r="B817" s="125"/>
      <c r="C817" s="125"/>
      <c r="D817" s="125"/>
      <c r="E817" s="125"/>
      <c r="F817" s="110"/>
      <c r="G817" s="110"/>
      <c r="H817" s="110"/>
      <c r="I817" s="110"/>
      <c r="J817" s="110"/>
      <c r="K817" s="110"/>
      <c r="L817" s="110"/>
      <c r="M817" s="110"/>
      <c r="N817" s="110"/>
      <c r="O817" s="110"/>
      <c r="P817" s="110"/>
      <c r="Q817" s="110"/>
      <c r="R817" s="110"/>
    </row>
    <row r="818" spans="2:18">
      <c r="B818" s="125"/>
      <c r="C818" s="125"/>
      <c r="D818" s="125"/>
      <c r="E818" s="125"/>
      <c r="F818" s="110"/>
      <c r="G818" s="110"/>
      <c r="H818" s="110"/>
      <c r="I818" s="110"/>
      <c r="J818" s="110"/>
      <c r="K818" s="110"/>
      <c r="L818" s="110"/>
      <c r="M818" s="110"/>
      <c r="N818" s="110"/>
      <c r="O818" s="110"/>
      <c r="P818" s="110"/>
      <c r="Q818" s="110"/>
      <c r="R818" s="110"/>
    </row>
    <row r="819" spans="2:18">
      <c r="B819" s="125"/>
      <c r="C819" s="125"/>
      <c r="D819" s="125"/>
      <c r="E819" s="125"/>
      <c r="F819" s="110"/>
      <c r="G819" s="110"/>
      <c r="H819" s="110"/>
      <c r="I819" s="110"/>
      <c r="J819" s="110"/>
      <c r="K819" s="110"/>
      <c r="L819" s="110"/>
      <c r="M819" s="110"/>
      <c r="N819" s="110"/>
      <c r="O819" s="110"/>
      <c r="P819" s="110"/>
      <c r="Q819" s="110"/>
      <c r="R819" s="110"/>
    </row>
    <row r="820" spans="2:18">
      <c r="B820" s="125"/>
      <c r="C820" s="125"/>
      <c r="D820" s="125"/>
      <c r="E820" s="125"/>
      <c r="F820" s="110"/>
      <c r="G820" s="110"/>
      <c r="H820" s="110"/>
      <c r="I820" s="110"/>
      <c r="J820" s="110"/>
      <c r="K820" s="110"/>
      <c r="L820" s="110"/>
      <c r="M820" s="110"/>
      <c r="N820" s="110"/>
      <c r="O820" s="110"/>
      <c r="P820" s="110"/>
      <c r="Q820" s="110"/>
      <c r="R820" s="110"/>
    </row>
    <row r="821" spans="2:18">
      <c r="B821" s="125"/>
      <c r="C821" s="125"/>
      <c r="D821" s="125"/>
      <c r="E821" s="125"/>
      <c r="F821" s="110"/>
      <c r="G821" s="110"/>
      <c r="H821" s="110"/>
      <c r="I821" s="110"/>
      <c r="J821" s="110"/>
      <c r="K821" s="110"/>
      <c r="L821" s="110"/>
      <c r="M821" s="110"/>
      <c r="N821" s="110"/>
      <c r="O821" s="110"/>
      <c r="P821" s="110"/>
      <c r="Q821" s="110"/>
      <c r="R821" s="110"/>
    </row>
    <row r="822" spans="2:18">
      <c r="B822" s="125"/>
      <c r="C822" s="125"/>
      <c r="D822" s="125"/>
      <c r="E822" s="125"/>
      <c r="F822" s="110"/>
      <c r="G822" s="110"/>
      <c r="H822" s="110"/>
      <c r="I822" s="110"/>
      <c r="J822" s="110"/>
      <c r="K822" s="110"/>
      <c r="L822" s="110"/>
      <c r="M822" s="110"/>
      <c r="N822" s="110"/>
      <c r="O822" s="110"/>
      <c r="P822" s="110"/>
      <c r="Q822" s="110"/>
      <c r="R822" s="110"/>
    </row>
    <row r="823" spans="2:18">
      <c r="B823" s="125"/>
      <c r="C823" s="125"/>
      <c r="D823" s="125"/>
      <c r="E823" s="125"/>
      <c r="F823" s="110"/>
      <c r="G823" s="110"/>
      <c r="H823" s="110"/>
      <c r="I823" s="110"/>
      <c r="J823" s="110"/>
      <c r="K823" s="110"/>
      <c r="L823" s="110"/>
      <c r="M823" s="110"/>
      <c r="N823" s="110"/>
      <c r="O823" s="110"/>
      <c r="P823" s="110"/>
      <c r="Q823" s="110"/>
      <c r="R823" s="110"/>
    </row>
    <row r="824" spans="2:18">
      <c r="B824" s="125"/>
      <c r="C824" s="125"/>
      <c r="D824" s="125"/>
      <c r="E824" s="125"/>
      <c r="F824" s="110"/>
      <c r="G824" s="110"/>
      <c r="H824" s="110"/>
      <c r="I824" s="110"/>
      <c r="J824" s="110"/>
      <c r="K824" s="110"/>
      <c r="L824" s="110"/>
      <c r="M824" s="110"/>
      <c r="N824" s="110"/>
      <c r="O824" s="110"/>
      <c r="P824" s="110"/>
      <c r="Q824" s="110"/>
      <c r="R824" s="110"/>
    </row>
    <row r="825" spans="2:18">
      <c r="B825" s="125"/>
      <c r="C825" s="125"/>
      <c r="D825" s="125"/>
      <c r="E825" s="125"/>
      <c r="F825" s="110"/>
      <c r="G825" s="110"/>
      <c r="H825" s="110"/>
      <c r="I825" s="110"/>
      <c r="J825" s="110"/>
      <c r="K825" s="110"/>
      <c r="L825" s="110"/>
      <c r="M825" s="110"/>
      <c r="N825" s="110"/>
      <c r="O825" s="110"/>
      <c r="P825" s="110"/>
      <c r="Q825" s="110"/>
      <c r="R825" s="110"/>
    </row>
    <row r="826" spans="2:18">
      <c r="B826" s="125"/>
      <c r="C826" s="125"/>
      <c r="D826" s="125"/>
      <c r="E826" s="125"/>
      <c r="F826" s="110"/>
      <c r="G826" s="110"/>
      <c r="H826" s="110"/>
      <c r="I826" s="110"/>
      <c r="J826" s="110"/>
      <c r="K826" s="110"/>
      <c r="L826" s="110"/>
      <c r="M826" s="110"/>
      <c r="N826" s="110"/>
      <c r="O826" s="110"/>
      <c r="P826" s="110"/>
      <c r="Q826" s="110"/>
      <c r="R826" s="110"/>
    </row>
    <row r="827" spans="2:18">
      <c r="B827" s="125"/>
      <c r="C827" s="125"/>
      <c r="D827" s="125"/>
      <c r="E827" s="125"/>
      <c r="F827" s="110"/>
      <c r="G827" s="110"/>
      <c r="H827" s="110"/>
      <c r="I827" s="110"/>
      <c r="J827" s="110"/>
      <c r="K827" s="110"/>
      <c r="L827" s="110"/>
      <c r="M827" s="110"/>
      <c r="N827" s="110"/>
      <c r="O827" s="110"/>
      <c r="P827" s="110"/>
      <c r="Q827" s="110"/>
      <c r="R827" s="110"/>
    </row>
    <row r="828" spans="2:18">
      <c r="B828" s="125"/>
      <c r="C828" s="125"/>
      <c r="D828" s="125"/>
      <c r="E828" s="125"/>
      <c r="F828" s="110"/>
      <c r="G828" s="110"/>
      <c r="H828" s="110"/>
      <c r="I828" s="110"/>
      <c r="J828" s="110"/>
      <c r="K828" s="110"/>
      <c r="L828" s="110"/>
      <c r="M828" s="110"/>
      <c r="N828" s="110"/>
      <c r="O828" s="110"/>
      <c r="P828" s="110"/>
      <c r="Q828" s="110"/>
      <c r="R828" s="110"/>
    </row>
    <row r="829" spans="2:18">
      <c r="B829" s="125"/>
      <c r="C829" s="125"/>
      <c r="D829" s="125"/>
      <c r="E829" s="125"/>
      <c r="F829" s="110"/>
      <c r="G829" s="110"/>
      <c r="H829" s="110"/>
      <c r="I829" s="110"/>
      <c r="J829" s="110"/>
      <c r="K829" s="110"/>
      <c r="L829" s="110"/>
      <c r="M829" s="110"/>
      <c r="N829" s="110"/>
      <c r="O829" s="110"/>
      <c r="P829" s="110"/>
      <c r="Q829" s="110"/>
      <c r="R829" s="110"/>
    </row>
    <row r="830" spans="2:18">
      <c r="B830" s="125"/>
      <c r="C830" s="125"/>
      <c r="D830" s="125"/>
      <c r="E830" s="125"/>
      <c r="F830" s="110"/>
      <c r="G830" s="110"/>
      <c r="H830" s="110"/>
      <c r="I830" s="110"/>
      <c r="J830" s="110"/>
      <c r="K830" s="110"/>
      <c r="L830" s="110"/>
      <c r="M830" s="110"/>
      <c r="N830" s="110"/>
      <c r="O830" s="110"/>
      <c r="P830" s="110"/>
      <c r="Q830" s="110"/>
      <c r="R830" s="110"/>
    </row>
    <row r="831" spans="2:18">
      <c r="B831" s="125"/>
      <c r="C831" s="125"/>
      <c r="D831" s="125"/>
      <c r="E831" s="125"/>
      <c r="F831" s="110"/>
      <c r="G831" s="110"/>
      <c r="H831" s="110"/>
      <c r="I831" s="110"/>
      <c r="J831" s="110"/>
      <c r="K831" s="110"/>
      <c r="L831" s="110"/>
      <c r="M831" s="110"/>
      <c r="N831" s="110"/>
      <c r="O831" s="110"/>
      <c r="P831" s="110"/>
      <c r="Q831" s="110"/>
      <c r="R831" s="110"/>
    </row>
    <row r="832" spans="2:18">
      <c r="B832" s="125"/>
      <c r="C832" s="125"/>
      <c r="D832" s="125"/>
      <c r="E832" s="125"/>
      <c r="F832" s="110"/>
      <c r="G832" s="110"/>
      <c r="H832" s="110"/>
      <c r="I832" s="110"/>
      <c r="J832" s="110"/>
      <c r="K832" s="110"/>
      <c r="L832" s="110"/>
      <c r="M832" s="110"/>
      <c r="N832" s="110"/>
      <c r="O832" s="110"/>
      <c r="P832" s="110"/>
      <c r="Q832" s="110"/>
      <c r="R832" s="110"/>
    </row>
    <row r="833" spans="2:18">
      <c r="B833" s="125"/>
      <c r="C833" s="125"/>
      <c r="D833" s="125"/>
      <c r="E833" s="125"/>
      <c r="F833" s="110"/>
      <c r="G833" s="110"/>
      <c r="H833" s="110"/>
      <c r="I833" s="110"/>
      <c r="J833" s="110"/>
      <c r="K833" s="110"/>
      <c r="L833" s="110"/>
      <c r="M833" s="110"/>
      <c r="N833" s="110"/>
      <c r="O833" s="110"/>
      <c r="P833" s="110"/>
      <c r="Q833" s="110"/>
      <c r="R833" s="110"/>
    </row>
    <row r="834" spans="2:18">
      <c r="B834" s="125"/>
      <c r="C834" s="125"/>
      <c r="D834" s="125"/>
      <c r="E834" s="125"/>
      <c r="F834" s="110"/>
      <c r="G834" s="110"/>
      <c r="H834" s="110"/>
      <c r="I834" s="110"/>
      <c r="J834" s="110"/>
      <c r="K834" s="110"/>
      <c r="L834" s="110"/>
      <c r="M834" s="110"/>
      <c r="N834" s="110"/>
      <c r="O834" s="110"/>
      <c r="P834" s="110"/>
      <c r="Q834" s="110"/>
      <c r="R834" s="110"/>
    </row>
    <row r="835" spans="2:18">
      <c r="B835" s="125"/>
      <c r="C835" s="125"/>
      <c r="D835" s="125"/>
      <c r="E835" s="125"/>
      <c r="F835" s="110"/>
      <c r="G835" s="110"/>
      <c r="H835" s="110"/>
      <c r="I835" s="110"/>
      <c r="J835" s="110"/>
      <c r="K835" s="110"/>
      <c r="L835" s="110"/>
      <c r="M835" s="110"/>
      <c r="N835" s="110"/>
      <c r="O835" s="110"/>
      <c r="P835" s="110"/>
      <c r="Q835" s="110"/>
      <c r="R835" s="110"/>
    </row>
    <row r="836" spans="2:18">
      <c r="B836" s="125"/>
      <c r="C836" s="125"/>
      <c r="D836" s="125"/>
      <c r="E836" s="125"/>
      <c r="F836" s="110"/>
      <c r="G836" s="110"/>
      <c r="H836" s="110"/>
      <c r="I836" s="110"/>
      <c r="J836" s="110"/>
      <c r="K836" s="110"/>
      <c r="L836" s="110"/>
      <c r="M836" s="110"/>
      <c r="N836" s="110"/>
      <c r="O836" s="110"/>
      <c r="P836" s="110"/>
      <c r="Q836" s="110"/>
      <c r="R836" s="110"/>
    </row>
    <row r="837" spans="2:18">
      <c r="B837" s="125"/>
      <c r="C837" s="125"/>
      <c r="D837" s="125"/>
      <c r="E837" s="125"/>
      <c r="F837" s="110"/>
      <c r="G837" s="110"/>
      <c r="H837" s="110"/>
      <c r="I837" s="110"/>
      <c r="J837" s="110"/>
      <c r="K837" s="110"/>
      <c r="L837" s="110"/>
      <c r="M837" s="110"/>
      <c r="N837" s="110"/>
      <c r="O837" s="110"/>
      <c r="P837" s="110"/>
      <c r="Q837" s="110"/>
      <c r="R837" s="110"/>
    </row>
    <row r="838" spans="2:18">
      <c r="B838" s="125"/>
      <c r="C838" s="125"/>
      <c r="D838" s="125"/>
      <c r="E838" s="125"/>
      <c r="F838" s="110"/>
      <c r="G838" s="110"/>
      <c r="H838" s="110"/>
      <c r="I838" s="110"/>
      <c r="J838" s="110"/>
      <c r="K838" s="110"/>
      <c r="L838" s="110"/>
      <c r="M838" s="110"/>
      <c r="N838" s="110"/>
      <c r="O838" s="110"/>
      <c r="P838" s="110"/>
      <c r="Q838" s="110"/>
      <c r="R838" s="110"/>
    </row>
    <row r="839" spans="2:18">
      <c r="B839" s="125"/>
      <c r="C839" s="125"/>
      <c r="D839" s="125"/>
      <c r="E839" s="125"/>
      <c r="F839" s="110"/>
      <c r="G839" s="110"/>
      <c r="H839" s="110"/>
      <c r="I839" s="110"/>
      <c r="J839" s="110"/>
      <c r="K839" s="110"/>
      <c r="L839" s="110"/>
      <c r="M839" s="110"/>
      <c r="N839" s="110"/>
      <c r="O839" s="110"/>
      <c r="P839" s="110"/>
      <c r="Q839" s="110"/>
      <c r="R839" s="110"/>
    </row>
    <row r="840" spans="2:18">
      <c r="B840" s="125"/>
      <c r="C840" s="125"/>
      <c r="D840" s="125"/>
      <c r="E840" s="125"/>
      <c r="F840" s="110"/>
      <c r="G840" s="110"/>
      <c r="H840" s="110"/>
      <c r="I840" s="110"/>
      <c r="J840" s="110"/>
      <c r="K840" s="110"/>
      <c r="L840" s="110"/>
      <c r="M840" s="110"/>
      <c r="N840" s="110"/>
      <c r="O840" s="110"/>
      <c r="P840" s="110"/>
      <c r="Q840" s="110"/>
      <c r="R840" s="110"/>
    </row>
    <row r="841" spans="2:18">
      <c r="B841" s="125"/>
      <c r="C841" s="125"/>
      <c r="D841" s="125"/>
      <c r="E841" s="125"/>
      <c r="F841" s="110"/>
      <c r="G841" s="110"/>
      <c r="H841" s="110"/>
      <c r="I841" s="110"/>
      <c r="J841" s="110"/>
      <c r="K841" s="110"/>
      <c r="L841" s="110"/>
      <c r="M841" s="110"/>
      <c r="N841" s="110"/>
      <c r="O841" s="110"/>
      <c r="P841" s="110"/>
      <c r="Q841" s="110"/>
      <c r="R841" s="110"/>
    </row>
    <row r="842" spans="2:18">
      <c r="B842" s="125"/>
      <c r="C842" s="125"/>
      <c r="D842" s="125"/>
      <c r="E842" s="125"/>
      <c r="F842" s="110"/>
      <c r="G842" s="110"/>
      <c r="H842" s="110"/>
      <c r="I842" s="110"/>
      <c r="J842" s="110"/>
      <c r="K842" s="110"/>
      <c r="L842" s="110"/>
      <c r="M842" s="110"/>
      <c r="N842" s="110"/>
      <c r="O842" s="110"/>
      <c r="P842" s="110"/>
      <c r="Q842" s="110"/>
      <c r="R842" s="110"/>
    </row>
    <row r="843" spans="2:18">
      <c r="B843" s="125"/>
      <c r="C843" s="125"/>
      <c r="D843" s="125"/>
      <c r="E843" s="125"/>
      <c r="F843" s="110"/>
      <c r="G843" s="110"/>
      <c r="H843" s="110"/>
      <c r="I843" s="110"/>
      <c r="J843" s="110"/>
      <c r="K843" s="110"/>
      <c r="L843" s="110"/>
      <c r="M843" s="110"/>
      <c r="N843" s="110"/>
      <c r="O843" s="110"/>
      <c r="P843" s="110"/>
      <c r="Q843" s="110"/>
      <c r="R843" s="110"/>
    </row>
    <row r="844" spans="2:18">
      <c r="B844" s="125"/>
      <c r="C844" s="125"/>
      <c r="D844" s="125"/>
      <c r="E844" s="125"/>
      <c r="F844" s="110"/>
      <c r="G844" s="110"/>
      <c r="H844" s="110"/>
      <c r="I844" s="110"/>
      <c r="J844" s="110"/>
      <c r="K844" s="110"/>
      <c r="L844" s="110"/>
      <c r="M844" s="110"/>
      <c r="N844" s="110"/>
      <c r="O844" s="110"/>
      <c r="P844" s="110"/>
      <c r="Q844" s="110"/>
      <c r="R844" s="110"/>
    </row>
    <row r="845" spans="2:18">
      <c r="B845" s="125"/>
      <c r="C845" s="125"/>
      <c r="D845" s="125"/>
      <c r="E845" s="125"/>
      <c r="F845" s="110"/>
      <c r="G845" s="110"/>
      <c r="H845" s="110"/>
      <c r="I845" s="110"/>
      <c r="J845" s="110"/>
      <c r="K845" s="110"/>
      <c r="L845" s="110"/>
      <c r="M845" s="110"/>
      <c r="N845" s="110"/>
      <c r="O845" s="110"/>
      <c r="P845" s="110"/>
      <c r="Q845" s="110"/>
      <c r="R845" s="110"/>
    </row>
    <row r="846" spans="2:18">
      <c r="B846" s="125"/>
      <c r="C846" s="125"/>
      <c r="D846" s="125"/>
      <c r="E846" s="125"/>
      <c r="F846" s="110"/>
      <c r="G846" s="110"/>
      <c r="H846" s="110"/>
      <c r="I846" s="110"/>
      <c r="J846" s="110"/>
      <c r="K846" s="110"/>
      <c r="L846" s="110"/>
      <c r="M846" s="110"/>
      <c r="N846" s="110"/>
      <c r="O846" s="110"/>
      <c r="P846" s="110"/>
      <c r="Q846" s="110"/>
      <c r="R846" s="110"/>
    </row>
    <row r="847" spans="2:18">
      <c r="B847" s="125"/>
      <c r="C847" s="125"/>
      <c r="D847" s="125"/>
      <c r="E847" s="125"/>
      <c r="F847" s="110"/>
      <c r="G847" s="110"/>
      <c r="H847" s="110"/>
      <c r="I847" s="110"/>
      <c r="J847" s="110"/>
      <c r="K847" s="110"/>
      <c r="L847" s="110"/>
      <c r="M847" s="110"/>
      <c r="N847" s="110"/>
      <c r="O847" s="110"/>
      <c r="P847" s="110"/>
      <c r="Q847" s="110"/>
      <c r="R847" s="110"/>
    </row>
    <row r="848" spans="2:18">
      <c r="B848" s="125"/>
      <c r="C848" s="125"/>
      <c r="D848" s="125"/>
      <c r="E848" s="125"/>
      <c r="F848" s="110"/>
      <c r="G848" s="110"/>
      <c r="H848" s="110"/>
      <c r="I848" s="110"/>
      <c r="J848" s="110"/>
      <c r="K848" s="110"/>
      <c r="L848" s="110"/>
      <c r="M848" s="110"/>
      <c r="N848" s="110"/>
      <c r="O848" s="110"/>
      <c r="P848" s="110"/>
      <c r="Q848" s="110"/>
      <c r="R848" s="110"/>
    </row>
    <row r="849" spans="2:18">
      <c r="B849" s="125"/>
      <c r="C849" s="125"/>
      <c r="D849" s="125"/>
      <c r="E849" s="125"/>
      <c r="F849" s="110"/>
      <c r="G849" s="110"/>
      <c r="H849" s="110"/>
      <c r="I849" s="110"/>
      <c r="J849" s="110"/>
      <c r="K849" s="110"/>
      <c r="L849" s="110"/>
      <c r="M849" s="110"/>
      <c r="N849" s="110"/>
      <c r="O849" s="110"/>
      <c r="P849" s="110"/>
      <c r="Q849" s="110"/>
      <c r="R849" s="110"/>
    </row>
    <row r="850" spans="2:18">
      <c r="B850" s="125"/>
      <c r="C850" s="125"/>
      <c r="D850" s="125"/>
      <c r="E850" s="125"/>
      <c r="F850" s="110"/>
      <c r="G850" s="110"/>
      <c r="H850" s="110"/>
      <c r="I850" s="110"/>
      <c r="J850" s="110"/>
      <c r="K850" s="110"/>
      <c r="L850" s="110"/>
      <c r="M850" s="110"/>
      <c r="N850" s="110"/>
      <c r="O850" s="110"/>
      <c r="P850" s="110"/>
      <c r="Q850" s="110"/>
      <c r="R850" s="110"/>
    </row>
    <row r="851" spans="2:18">
      <c r="B851" s="125"/>
      <c r="C851" s="125"/>
      <c r="D851" s="125"/>
      <c r="E851" s="125"/>
      <c r="F851" s="110"/>
      <c r="G851" s="110"/>
      <c r="H851" s="110"/>
      <c r="I851" s="110"/>
      <c r="J851" s="110"/>
      <c r="K851" s="110"/>
      <c r="L851" s="110"/>
      <c r="M851" s="110"/>
      <c r="N851" s="110"/>
      <c r="O851" s="110"/>
      <c r="P851" s="110"/>
      <c r="Q851" s="110"/>
      <c r="R851" s="110"/>
    </row>
    <row r="852" spans="2:18">
      <c r="B852" s="125"/>
      <c r="C852" s="125"/>
      <c r="D852" s="125"/>
      <c r="E852" s="125"/>
      <c r="F852" s="110"/>
      <c r="G852" s="110"/>
      <c r="H852" s="110"/>
      <c r="I852" s="110"/>
      <c r="J852" s="110"/>
      <c r="K852" s="110"/>
      <c r="L852" s="110"/>
      <c r="M852" s="110"/>
      <c r="N852" s="110"/>
      <c r="O852" s="110"/>
      <c r="P852" s="110"/>
      <c r="Q852" s="110"/>
      <c r="R852" s="110"/>
    </row>
    <row r="853" spans="2:18">
      <c r="B853" s="125"/>
      <c r="C853" s="125"/>
      <c r="D853" s="125"/>
      <c r="E853" s="125"/>
      <c r="F853" s="110"/>
      <c r="G853" s="110"/>
      <c r="H853" s="110"/>
      <c r="I853" s="110"/>
      <c r="J853" s="110"/>
      <c r="K853" s="110"/>
      <c r="L853" s="110"/>
      <c r="M853" s="110"/>
      <c r="N853" s="110"/>
      <c r="O853" s="110"/>
      <c r="P853" s="110"/>
      <c r="Q853" s="110"/>
      <c r="R853" s="110"/>
    </row>
    <row r="854" spans="2:18">
      <c r="B854" s="125"/>
      <c r="C854" s="125"/>
      <c r="D854" s="125"/>
      <c r="E854" s="125"/>
      <c r="F854" s="110"/>
      <c r="G854" s="110"/>
      <c r="H854" s="110"/>
      <c r="I854" s="110"/>
      <c r="J854" s="110"/>
      <c r="K854" s="110"/>
      <c r="L854" s="110"/>
      <c r="M854" s="110"/>
      <c r="N854" s="110"/>
      <c r="O854" s="110"/>
      <c r="P854" s="110"/>
      <c r="Q854" s="110"/>
      <c r="R854" s="110"/>
    </row>
    <row r="855" spans="2:18">
      <c r="B855" s="125"/>
      <c r="C855" s="125"/>
      <c r="D855" s="125"/>
      <c r="E855" s="125"/>
      <c r="F855" s="110"/>
      <c r="G855" s="110"/>
      <c r="H855" s="110"/>
      <c r="I855" s="110"/>
      <c r="J855" s="110"/>
      <c r="K855" s="110"/>
      <c r="L855" s="110"/>
      <c r="M855" s="110"/>
      <c r="N855" s="110"/>
      <c r="O855" s="110"/>
      <c r="P855" s="110"/>
      <c r="Q855" s="110"/>
      <c r="R855" s="110"/>
    </row>
    <row r="856" spans="2:18">
      <c r="B856" s="125"/>
      <c r="C856" s="125"/>
      <c r="D856" s="125"/>
      <c r="E856" s="125"/>
      <c r="F856" s="110"/>
      <c r="G856" s="110"/>
      <c r="H856" s="110"/>
      <c r="I856" s="110"/>
      <c r="J856" s="110"/>
      <c r="K856" s="110"/>
      <c r="L856" s="110"/>
      <c r="M856" s="110"/>
      <c r="N856" s="110"/>
      <c r="O856" s="110"/>
      <c r="P856" s="110"/>
      <c r="Q856" s="110"/>
      <c r="R856" s="110"/>
    </row>
    <row r="857" spans="2:18">
      <c r="B857" s="125"/>
      <c r="C857" s="125"/>
      <c r="D857" s="125"/>
      <c r="E857" s="125"/>
      <c r="F857" s="110"/>
      <c r="G857" s="110"/>
      <c r="H857" s="110"/>
      <c r="I857" s="110"/>
      <c r="J857" s="110"/>
      <c r="K857" s="110"/>
      <c r="L857" s="110"/>
      <c r="M857" s="110"/>
      <c r="N857" s="110"/>
      <c r="O857" s="110"/>
      <c r="P857" s="110"/>
      <c r="Q857" s="110"/>
      <c r="R857" s="110"/>
    </row>
    <row r="858" spans="2:18">
      <c r="B858" s="125"/>
      <c r="C858" s="125"/>
      <c r="D858" s="125"/>
      <c r="E858" s="125"/>
      <c r="F858" s="110"/>
      <c r="G858" s="110"/>
      <c r="H858" s="110"/>
      <c r="I858" s="110"/>
      <c r="J858" s="110"/>
      <c r="K858" s="110"/>
      <c r="L858" s="110"/>
      <c r="M858" s="110"/>
      <c r="N858" s="110"/>
      <c r="O858" s="110"/>
      <c r="P858" s="110"/>
      <c r="Q858" s="110"/>
      <c r="R858" s="110"/>
    </row>
    <row r="859" spans="2:18">
      <c r="B859" s="125"/>
      <c r="C859" s="125"/>
      <c r="D859" s="125"/>
      <c r="E859" s="125"/>
      <c r="F859" s="110"/>
      <c r="G859" s="110"/>
      <c r="H859" s="110"/>
      <c r="I859" s="110"/>
      <c r="J859" s="110"/>
      <c r="K859" s="110"/>
      <c r="L859" s="110"/>
      <c r="M859" s="110"/>
      <c r="N859" s="110"/>
      <c r="O859" s="110"/>
      <c r="P859" s="110"/>
      <c r="Q859" s="110"/>
      <c r="R859" s="110"/>
    </row>
    <row r="860" spans="2:18">
      <c r="B860" s="125"/>
      <c r="C860" s="125"/>
      <c r="D860" s="125"/>
      <c r="E860" s="125"/>
      <c r="F860" s="110"/>
      <c r="G860" s="110"/>
      <c r="H860" s="110"/>
      <c r="I860" s="110"/>
      <c r="J860" s="110"/>
      <c r="K860" s="110"/>
      <c r="L860" s="110"/>
      <c r="M860" s="110"/>
      <c r="N860" s="110"/>
      <c r="O860" s="110"/>
      <c r="P860" s="110"/>
      <c r="Q860" s="110"/>
      <c r="R860" s="110"/>
    </row>
    <row r="861" spans="2:18">
      <c r="B861" s="125"/>
      <c r="C861" s="125"/>
      <c r="D861" s="125"/>
      <c r="E861" s="125"/>
      <c r="F861" s="110"/>
      <c r="G861" s="110"/>
      <c r="H861" s="110"/>
      <c r="I861" s="110"/>
      <c r="J861" s="110"/>
      <c r="K861" s="110"/>
      <c r="L861" s="110"/>
      <c r="M861" s="110"/>
      <c r="N861" s="110"/>
      <c r="O861" s="110"/>
      <c r="P861" s="110"/>
      <c r="Q861" s="110"/>
      <c r="R861" s="110"/>
    </row>
    <row r="862" spans="2:18">
      <c r="B862" s="125"/>
      <c r="C862" s="125"/>
      <c r="D862" s="125"/>
      <c r="E862" s="125"/>
      <c r="F862" s="110"/>
      <c r="G862" s="110"/>
      <c r="H862" s="110"/>
      <c r="I862" s="110"/>
      <c r="J862" s="110"/>
      <c r="K862" s="110"/>
      <c r="L862" s="110"/>
      <c r="M862" s="110"/>
      <c r="N862" s="110"/>
      <c r="O862" s="110"/>
      <c r="P862" s="110"/>
      <c r="Q862" s="110"/>
      <c r="R862" s="110"/>
    </row>
    <row r="863" spans="2:18">
      <c r="B863" s="125"/>
      <c r="C863" s="125"/>
      <c r="D863" s="125"/>
      <c r="E863" s="125"/>
      <c r="F863" s="110"/>
      <c r="G863" s="110"/>
      <c r="H863" s="110"/>
      <c r="I863" s="110"/>
      <c r="J863" s="110"/>
      <c r="K863" s="110"/>
      <c r="L863" s="110"/>
      <c r="M863" s="110"/>
      <c r="N863" s="110"/>
      <c r="O863" s="110"/>
      <c r="P863" s="110"/>
      <c r="Q863" s="110"/>
      <c r="R863" s="110"/>
    </row>
    <row r="864" spans="2:18">
      <c r="B864" s="125"/>
      <c r="C864" s="125"/>
      <c r="D864" s="125"/>
      <c r="E864" s="125"/>
      <c r="F864" s="110"/>
      <c r="G864" s="110"/>
      <c r="H864" s="110"/>
      <c r="I864" s="110"/>
      <c r="J864" s="110"/>
      <c r="K864" s="110"/>
      <c r="L864" s="110"/>
      <c r="M864" s="110"/>
      <c r="N864" s="110"/>
      <c r="O864" s="110"/>
      <c r="P864" s="110"/>
      <c r="Q864" s="110"/>
      <c r="R864" s="110"/>
    </row>
    <row r="865" spans="2:18">
      <c r="B865" s="125"/>
      <c r="C865" s="125"/>
      <c r="D865" s="125"/>
      <c r="E865" s="125"/>
      <c r="F865" s="110"/>
      <c r="G865" s="110"/>
      <c r="H865" s="110"/>
      <c r="I865" s="110"/>
      <c r="J865" s="110"/>
      <c r="K865" s="110"/>
      <c r="L865" s="110"/>
      <c r="M865" s="110"/>
      <c r="N865" s="110"/>
      <c r="O865" s="110"/>
      <c r="P865" s="110"/>
      <c r="Q865" s="110"/>
      <c r="R865" s="110"/>
    </row>
    <row r="866" spans="2:18">
      <c r="B866" s="125"/>
      <c r="C866" s="125"/>
      <c r="D866" s="125"/>
      <c r="E866" s="125"/>
      <c r="F866" s="110"/>
      <c r="G866" s="110"/>
      <c r="H866" s="110"/>
      <c r="I866" s="110"/>
      <c r="J866" s="110"/>
      <c r="K866" s="110"/>
      <c r="L866" s="110"/>
      <c r="M866" s="110"/>
      <c r="N866" s="110"/>
      <c r="O866" s="110"/>
      <c r="P866" s="110"/>
      <c r="Q866" s="110"/>
      <c r="R866" s="110"/>
    </row>
    <row r="867" spans="2:18">
      <c r="B867" s="125"/>
      <c r="C867" s="125"/>
      <c r="D867" s="125"/>
      <c r="E867" s="125"/>
      <c r="F867" s="110"/>
      <c r="G867" s="110"/>
      <c r="H867" s="110"/>
      <c r="I867" s="110"/>
      <c r="J867" s="110"/>
      <c r="K867" s="110"/>
      <c r="L867" s="110"/>
      <c r="M867" s="110"/>
      <c r="N867" s="110"/>
      <c r="O867" s="110"/>
      <c r="P867" s="110"/>
      <c r="Q867" s="110"/>
      <c r="R867" s="110"/>
    </row>
    <row r="868" spans="2:18">
      <c r="B868" s="125"/>
      <c r="C868" s="125"/>
      <c r="D868" s="125"/>
      <c r="E868" s="125"/>
      <c r="F868" s="110"/>
      <c r="G868" s="110"/>
      <c r="H868" s="110"/>
      <c r="I868" s="110"/>
      <c r="J868" s="110"/>
      <c r="K868" s="110"/>
      <c r="L868" s="110"/>
      <c r="M868" s="110"/>
      <c r="N868" s="110"/>
      <c r="O868" s="110"/>
      <c r="P868" s="110"/>
      <c r="Q868" s="110"/>
      <c r="R868" s="110"/>
    </row>
    <row r="869" spans="2:18">
      <c r="B869" s="125"/>
      <c r="C869" s="125"/>
      <c r="D869" s="125"/>
      <c r="E869" s="125"/>
      <c r="F869" s="110"/>
      <c r="G869" s="110"/>
      <c r="H869" s="110"/>
      <c r="I869" s="110"/>
      <c r="J869" s="110"/>
      <c r="K869" s="110"/>
      <c r="L869" s="110"/>
      <c r="M869" s="110"/>
      <c r="N869" s="110"/>
      <c r="O869" s="110"/>
      <c r="P869" s="110"/>
      <c r="Q869" s="110"/>
      <c r="R869" s="110"/>
    </row>
    <row r="870" spans="2:18">
      <c r="B870" s="125"/>
      <c r="C870" s="125"/>
      <c r="D870" s="125"/>
      <c r="E870" s="125"/>
      <c r="F870" s="110"/>
      <c r="G870" s="110"/>
      <c r="H870" s="110"/>
      <c r="I870" s="110"/>
      <c r="J870" s="110"/>
      <c r="K870" s="110"/>
      <c r="L870" s="110"/>
      <c r="M870" s="110"/>
      <c r="N870" s="110"/>
      <c r="O870" s="110"/>
      <c r="P870" s="110"/>
      <c r="Q870" s="110"/>
      <c r="R870" s="110"/>
    </row>
    <row r="871" spans="2:18">
      <c r="B871" s="125"/>
      <c r="C871" s="125"/>
      <c r="D871" s="125"/>
      <c r="E871" s="125"/>
      <c r="F871" s="110"/>
      <c r="G871" s="110"/>
      <c r="H871" s="110"/>
      <c r="I871" s="110"/>
      <c r="J871" s="110"/>
      <c r="K871" s="110"/>
      <c r="L871" s="110"/>
      <c r="M871" s="110"/>
      <c r="N871" s="110"/>
      <c r="O871" s="110"/>
      <c r="P871" s="110"/>
      <c r="Q871" s="110"/>
      <c r="R871" s="110"/>
    </row>
    <row r="872" spans="2:18">
      <c r="B872" s="125"/>
      <c r="C872" s="125"/>
      <c r="D872" s="125"/>
      <c r="E872" s="125"/>
      <c r="F872" s="110"/>
      <c r="G872" s="110"/>
      <c r="H872" s="110"/>
      <c r="I872" s="110"/>
      <c r="J872" s="110"/>
      <c r="K872" s="110"/>
      <c r="L872" s="110"/>
      <c r="M872" s="110"/>
      <c r="N872" s="110"/>
      <c r="O872" s="110"/>
      <c r="P872" s="110"/>
      <c r="Q872" s="110"/>
      <c r="R872" s="110"/>
    </row>
    <row r="873" spans="2:18">
      <c r="B873" s="125"/>
      <c r="C873" s="125"/>
      <c r="D873" s="125"/>
      <c r="E873" s="125"/>
      <c r="F873" s="110"/>
      <c r="G873" s="110"/>
      <c r="H873" s="110"/>
      <c r="I873" s="110"/>
      <c r="J873" s="110"/>
      <c r="K873" s="110"/>
      <c r="L873" s="110"/>
      <c r="M873" s="110"/>
      <c r="N873" s="110"/>
      <c r="O873" s="110"/>
      <c r="P873" s="110"/>
      <c r="Q873" s="110"/>
      <c r="R873" s="110"/>
    </row>
    <row r="874" spans="2:18">
      <c r="B874" s="125"/>
      <c r="C874" s="125"/>
      <c r="D874" s="125"/>
      <c r="E874" s="125"/>
      <c r="F874" s="110"/>
      <c r="G874" s="110"/>
      <c r="H874" s="110"/>
      <c r="I874" s="110"/>
      <c r="J874" s="110"/>
      <c r="K874" s="110"/>
      <c r="L874" s="110"/>
      <c r="M874" s="110"/>
      <c r="N874" s="110"/>
      <c r="O874" s="110"/>
      <c r="P874" s="110"/>
      <c r="Q874" s="110"/>
      <c r="R874" s="110"/>
    </row>
    <row r="875" spans="2:18">
      <c r="B875" s="125"/>
      <c r="C875" s="125"/>
      <c r="D875" s="125"/>
      <c r="E875" s="125"/>
      <c r="F875" s="110"/>
      <c r="G875" s="110"/>
      <c r="H875" s="110"/>
      <c r="I875" s="110"/>
      <c r="J875" s="110"/>
      <c r="K875" s="110"/>
      <c r="L875" s="110"/>
      <c r="M875" s="110"/>
      <c r="N875" s="110"/>
      <c r="O875" s="110"/>
      <c r="P875" s="110"/>
      <c r="Q875" s="110"/>
      <c r="R875" s="110"/>
    </row>
    <row r="876" spans="2:18">
      <c r="B876" s="125"/>
      <c r="C876" s="125"/>
      <c r="D876" s="125"/>
      <c r="E876" s="125"/>
      <c r="F876" s="110"/>
      <c r="G876" s="110"/>
      <c r="H876" s="110"/>
      <c r="I876" s="110"/>
      <c r="J876" s="110"/>
      <c r="K876" s="110"/>
      <c r="L876" s="110"/>
      <c r="M876" s="110"/>
      <c r="N876" s="110"/>
      <c r="O876" s="110"/>
      <c r="P876" s="110"/>
      <c r="Q876" s="110"/>
      <c r="R876" s="110"/>
    </row>
    <row r="877" spans="2:18">
      <c r="B877" s="125"/>
      <c r="C877" s="125"/>
      <c r="D877" s="125"/>
      <c r="E877" s="125"/>
      <c r="F877" s="110"/>
      <c r="G877" s="110"/>
      <c r="H877" s="110"/>
      <c r="I877" s="110"/>
      <c r="J877" s="110"/>
      <c r="K877" s="110"/>
      <c r="L877" s="110"/>
      <c r="M877" s="110"/>
      <c r="N877" s="110"/>
      <c r="O877" s="110"/>
      <c r="P877" s="110"/>
      <c r="Q877" s="110"/>
      <c r="R877" s="110"/>
    </row>
    <row r="878" spans="2:18">
      <c r="B878" s="125"/>
      <c r="C878" s="125"/>
      <c r="D878" s="125"/>
      <c r="E878" s="125"/>
      <c r="F878" s="110"/>
      <c r="G878" s="110"/>
      <c r="H878" s="110"/>
      <c r="I878" s="110"/>
      <c r="J878" s="110"/>
      <c r="K878" s="110"/>
      <c r="L878" s="110"/>
      <c r="M878" s="110"/>
      <c r="N878" s="110"/>
      <c r="O878" s="110"/>
      <c r="P878" s="110"/>
      <c r="Q878" s="110"/>
      <c r="R878" s="110"/>
    </row>
    <row r="879" spans="2:18">
      <c r="B879" s="125"/>
      <c r="C879" s="125"/>
      <c r="D879" s="125"/>
      <c r="E879" s="125"/>
      <c r="F879" s="110"/>
      <c r="G879" s="110"/>
      <c r="H879" s="110"/>
      <c r="I879" s="110"/>
      <c r="J879" s="110"/>
      <c r="K879" s="110"/>
      <c r="L879" s="110"/>
      <c r="M879" s="110"/>
      <c r="N879" s="110"/>
      <c r="O879" s="110"/>
      <c r="P879" s="110"/>
      <c r="Q879" s="110"/>
      <c r="R879" s="110"/>
    </row>
    <row r="880" spans="2:18">
      <c r="B880" s="125"/>
      <c r="C880" s="125"/>
      <c r="D880" s="125"/>
      <c r="E880" s="125"/>
      <c r="F880" s="110"/>
      <c r="G880" s="110"/>
      <c r="H880" s="110"/>
      <c r="I880" s="110"/>
      <c r="J880" s="110"/>
      <c r="K880" s="110"/>
      <c r="L880" s="110"/>
      <c r="M880" s="110"/>
      <c r="N880" s="110"/>
      <c r="O880" s="110"/>
      <c r="P880" s="110"/>
      <c r="Q880" s="110"/>
      <c r="R880" s="110"/>
    </row>
    <row r="881" spans="2:18">
      <c r="B881" s="125"/>
      <c r="C881" s="125"/>
      <c r="D881" s="125"/>
      <c r="E881" s="125"/>
      <c r="F881" s="110"/>
      <c r="G881" s="110"/>
      <c r="H881" s="110"/>
      <c r="I881" s="110"/>
      <c r="J881" s="110"/>
      <c r="K881" s="110"/>
      <c r="L881" s="110"/>
      <c r="M881" s="110"/>
      <c r="N881" s="110"/>
      <c r="O881" s="110"/>
      <c r="P881" s="110"/>
      <c r="Q881" s="110"/>
      <c r="R881" s="110"/>
    </row>
    <row r="882" spans="2:18">
      <c r="B882" s="125"/>
      <c r="C882" s="125"/>
      <c r="D882" s="125"/>
      <c r="E882" s="125"/>
      <c r="F882" s="110"/>
      <c r="G882" s="110"/>
      <c r="H882" s="110"/>
      <c r="I882" s="110"/>
      <c r="J882" s="110"/>
      <c r="K882" s="110"/>
      <c r="L882" s="110"/>
      <c r="M882" s="110"/>
      <c r="N882" s="110"/>
      <c r="O882" s="110"/>
      <c r="P882" s="110"/>
      <c r="Q882" s="110"/>
      <c r="R882" s="110"/>
    </row>
    <row r="883" spans="2:18">
      <c r="B883" s="125"/>
      <c r="C883" s="125"/>
      <c r="D883" s="125"/>
      <c r="E883" s="125"/>
      <c r="F883" s="110"/>
      <c r="G883" s="110"/>
      <c r="H883" s="110"/>
      <c r="I883" s="110"/>
      <c r="J883" s="110"/>
      <c r="K883" s="110"/>
      <c r="L883" s="110"/>
      <c r="M883" s="110"/>
      <c r="N883" s="110"/>
      <c r="O883" s="110"/>
      <c r="P883" s="110"/>
      <c r="Q883" s="110"/>
      <c r="R883" s="110"/>
    </row>
    <row r="884" spans="2:18">
      <c r="B884" s="125"/>
      <c r="C884" s="125"/>
      <c r="D884" s="125"/>
      <c r="E884" s="125"/>
      <c r="F884" s="110"/>
      <c r="G884" s="110"/>
      <c r="H884" s="110"/>
      <c r="I884" s="110"/>
      <c r="J884" s="110"/>
      <c r="K884" s="110"/>
      <c r="L884" s="110"/>
      <c r="M884" s="110"/>
      <c r="N884" s="110"/>
      <c r="O884" s="110"/>
      <c r="P884" s="110"/>
      <c r="Q884" s="110"/>
      <c r="R884" s="110"/>
    </row>
    <row r="885" spans="2:18">
      <c r="B885" s="125"/>
      <c r="C885" s="125"/>
      <c r="D885" s="125"/>
      <c r="E885" s="125"/>
      <c r="F885" s="110"/>
      <c r="G885" s="110"/>
      <c r="H885" s="110"/>
      <c r="I885" s="110"/>
      <c r="J885" s="110"/>
      <c r="K885" s="110"/>
      <c r="L885" s="110"/>
      <c r="M885" s="110"/>
      <c r="N885" s="110"/>
      <c r="O885" s="110"/>
      <c r="P885" s="110"/>
      <c r="Q885" s="110"/>
      <c r="R885" s="110"/>
    </row>
    <row r="886" spans="2:18">
      <c r="B886" s="125"/>
      <c r="C886" s="125"/>
      <c r="D886" s="125"/>
      <c r="E886" s="125"/>
      <c r="F886" s="110"/>
      <c r="G886" s="110"/>
      <c r="H886" s="110"/>
      <c r="I886" s="110"/>
      <c r="J886" s="110"/>
      <c r="K886" s="110"/>
      <c r="L886" s="110"/>
      <c r="M886" s="110"/>
      <c r="N886" s="110"/>
      <c r="O886" s="110"/>
      <c r="P886" s="110"/>
      <c r="Q886" s="110"/>
      <c r="R886" s="110"/>
    </row>
    <row r="887" spans="2:18">
      <c r="B887" s="125"/>
      <c r="C887" s="125"/>
      <c r="D887" s="125"/>
      <c r="E887" s="125"/>
      <c r="F887" s="110"/>
      <c r="G887" s="110"/>
      <c r="H887" s="110"/>
      <c r="I887" s="110"/>
      <c r="J887" s="110"/>
      <c r="K887" s="110"/>
      <c r="L887" s="110"/>
      <c r="M887" s="110"/>
      <c r="N887" s="110"/>
      <c r="O887" s="110"/>
      <c r="P887" s="110"/>
      <c r="Q887" s="110"/>
      <c r="R887" s="110"/>
    </row>
    <row r="888" spans="2:18">
      <c r="B888" s="125"/>
      <c r="C888" s="125"/>
      <c r="D888" s="125"/>
      <c r="E888" s="125"/>
      <c r="F888" s="110"/>
      <c r="G888" s="110"/>
      <c r="H888" s="110"/>
      <c r="I888" s="110"/>
      <c r="J888" s="110"/>
      <c r="K888" s="110"/>
      <c r="L888" s="110"/>
      <c r="M888" s="110"/>
      <c r="N888" s="110"/>
      <c r="O888" s="110"/>
      <c r="P888" s="110"/>
      <c r="Q888" s="110"/>
      <c r="R888" s="110"/>
    </row>
    <row r="889" spans="2:18">
      <c r="B889" s="125"/>
      <c r="C889" s="125"/>
      <c r="D889" s="125"/>
      <c r="E889" s="125"/>
      <c r="F889" s="110"/>
      <c r="G889" s="110"/>
      <c r="H889" s="110"/>
      <c r="I889" s="110"/>
      <c r="J889" s="110"/>
      <c r="K889" s="110"/>
      <c r="L889" s="110"/>
      <c r="M889" s="110"/>
      <c r="N889" s="110"/>
      <c r="O889" s="110"/>
      <c r="P889" s="110"/>
      <c r="Q889" s="110"/>
      <c r="R889" s="110"/>
    </row>
    <row r="890" spans="2:18">
      <c r="B890" s="125"/>
      <c r="C890" s="125"/>
      <c r="D890" s="125"/>
      <c r="E890" s="125"/>
      <c r="F890" s="110"/>
      <c r="G890" s="110"/>
      <c r="H890" s="110"/>
      <c r="I890" s="110"/>
      <c r="J890" s="110"/>
      <c r="K890" s="110"/>
      <c r="L890" s="110"/>
      <c r="M890" s="110"/>
      <c r="N890" s="110"/>
      <c r="O890" s="110"/>
      <c r="P890" s="110"/>
      <c r="Q890" s="110"/>
      <c r="R890" s="110"/>
    </row>
    <row r="891" spans="2:18">
      <c r="B891" s="125"/>
      <c r="C891" s="125"/>
      <c r="D891" s="125"/>
      <c r="E891" s="125"/>
      <c r="F891" s="110"/>
      <c r="G891" s="110"/>
      <c r="H891" s="110"/>
      <c r="I891" s="110"/>
      <c r="J891" s="110"/>
      <c r="K891" s="110"/>
      <c r="L891" s="110"/>
      <c r="M891" s="110"/>
      <c r="N891" s="110"/>
      <c r="O891" s="110"/>
      <c r="P891" s="110"/>
      <c r="Q891" s="110"/>
      <c r="R891" s="110"/>
    </row>
    <row r="892" spans="2:18">
      <c r="B892" s="125"/>
      <c r="C892" s="125"/>
      <c r="D892" s="125"/>
      <c r="E892" s="125"/>
      <c r="F892" s="110"/>
      <c r="G892" s="110"/>
      <c r="H892" s="110"/>
      <c r="I892" s="110"/>
      <c r="J892" s="110"/>
      <c r="K892" s="110"/>
      <c r="L892" s="110"/>
      <c r="M892" s="110"/>
      <c r="N892" s="110"/>
      <c r="O892" s="110"/>
      <c r="P892" s="110"/>
      <c r="Q892" s="110"/>
      <c r="R892" s="110"/>
    </row>
    <row r="893" spans="2:18">
      <c r="B893" s="125"/>
      <c r="C893" s="125"/>
      <c r="D893" s="125"/>
      <c r="E893" s="125"/>
      <c r="F893" s="110"/>
      <c r="G893" s="110"/>
      <c r="H893" s="110"/>
      <c r="I893" s="110"/>
      <c r="J893" s="110"/>
      <c r="K893" s="110"/>
      <c r="L893" s="110"/>
      <c r="M893" s="110"/>
      <c r="N893" s="110"/>
      <c r="O893" s="110"/>
      <c r="P893" s="110"/>
      <c r="Q893" s="110"/>
      <c r="R893" s="110"/>
    </row>
    <row r="894" spans="2:18">
      <c r="B894" s="125"/>
      <c r="C894" s="125"/>
      <c r="D894" s="125"/>
      <c r="E894" s="125"/>
      <c r="F894" s="110"/>
      <c r="G894" s="110"/>
      <c r="H894" s="110"/>
      <c r="I894" s="110"/>
      <c r="J894" s="110"/>
      <c r="K894" s="110"/>
      <c r="L894" s="110"/>
      <c r="M894" s="110"/>
      <c r="N894" s="110"/>
      <c r="O894" s="110"/>
      <c r="P894" s="110"/>
      <c r="Q894" s="110"/>
      <c r="R894" s="110"/>
    </row>
    <row r="895" spans="2:18">
      <c r="B895" s="125"/>
      <c r="C895" s="125"/>
      <c r="D895" s="125"/>
      <c r="E895" s="125"/>
      <c r="F895" s="110"/>
      <c r="G895" s="110"/>
      <c r="H895" s="110"/>
      <c r="I895" s="110"/>
      <c r="J895" s="110"/>
      <c r="K895" s="110"/>
      <c r="L895" s="110"/>
      <c r="M895" s="110"/>
      <c r="N895" s="110"/>
      <c r="O895" s="110"/>
      <c r="P895" s="110"/>
      <c r="Q895" s="110"/>
      <c r="R895" s="110"/>
    </row>
    <row r="896" spans="2:18">
      <c r="B896" s="125"/>
      <c r="C896" s="125"/>
      <c r="D896" s="125"/>
      <c r="E896" s="125"/>
      <c r="F896" s="110"/>
      <c r="G896" s="110"/>
      <c r="H896" s="110"/>
      <c r="I896" s="110"/>
      <c r="J896" s="110"/>
      <c r="K896" s="110"/>
      <c r="L896" s="110"/>
      <c r="M896" s="110"/>
      <c r="N896" s="110"/>
      <c r="O896" s="110"/>
      <c r="P896" s="110"/>
      <c r="Q896" s="110"/>
      <c r="R896" s="110"/>
    </row>
    <row r="897" spans="2:18">
      <c r="B897" s="125"/>
      <c r="C897" s="125"/>
      <c r="D897" s="125"/>
      <c r="E897" s="125"/>
      <c r="F897" s="110"/>
      <c r="G897" s="110"/>
      <c r="H897" s="110"/>
      <c r="I897" s="110"/>
      <c r="J897" s="110"/>
      <c r="K897" s="110"/>
      <c r="L897" s="110"/>
      <c r="M897" s="110"/>
      <c r="N897" s="110"/>
      <c r="O897" s="110"/>
      <c r="P897" s="110"/>
      <c r="Q897" s="110"/>
      <c r="R897" s="110"/>
    </row>
    <row r="898" spans="2:18">
      <c r="B898" s="125"/>
      <c r="C898" s="125"/>
      <c r="D898" s="125"/>
      <c r="E898" s="125"/>
      <c r="F898" s="110"/>
      <c r="G898" s="110"/>
      <c r="H898" s="110"/>
      <c r="I898" s="110"/>
      <c r="J898" s="110"/>
      <c r="K898" s="110"/>
      <c r="L898" s="110"/>
      <c r="M898" s="110"/>
      <c r="N898" s="110"/>
      <c r="O898" s="110"/>
      <c r="P898" s="110"/>
      <c r="Q898" s="110"/>
      <c r="R898" s="110"/>
    </row>
    <row r="899" spans="2:18">
      <c r="B899" s="125"/>
      <c r="C899" s="125"/>
      <c r="D899" s="125"/>
      <c r="E899" s="125"/>
      <c r="F899" s="110"/>
      <c r="G899" s="110"/>
      <c r="H899" s="110"/>
      <c r="I899" s="110"/>
      <c r="J899" s="110"/>
      <c r="K899" s="110"/>
      <c r="L899" s="110"/>
      <c r="M899" s="110"/>
      <c r="N899" s="110"/>
      <c r="O899" s="110"/>
      <c r="P899" s="110"/>
      <c r="Q899" s="110"/>
      <c r="R899" s="110"/>
    </row>
    <row r="900" spans="2:18">
      <c r="B900" s="125"/>
      <c r="C900" s="125"/>
      <c r="D900" s="125"/>
      <c r="E900" s="125"/>
      <c r="F900" s="110"/>
      <c r="G900" s="110"/>
      <c r="H900" s="110"/>
      <c r="I900" s="110"/>
      <c r="J900" s="110"/>
      <c r="K900" s="110"/>
      <c r="L900" s="110"/>
      <c r="M900" s="110"/>
      <c r="N900" s="110"/>
      <c r="O900" s="110"/>
      <c r="P900" s="110"/>
      <c r="Q900" s="110"/>
      <c r="R900" s="110"/>
    </row>
    <row r="901" spans="2:18">
      <c r="B901" s="125"/>
      <c r="C901" s="125"/>
      <c r="D901" s="125"/>
      <c r="E901" s="125"/>
      <c r="F901" s="110"/>
      <c r="G901" s="110"/>
      <c r="H901" s="110"/>
      <c r="I901" s="110"/>
      <c r="J901" s="110"/>
      <c r="K901" s="110"/>
      <c r="L901" s="110"/>
      <c r="M901" s="110"/>
      <c r="N901" s="110"/>
      <c r="O901" s="110"/>
      <c r="P901" s="110"/>
      <c r="Q901" s="110"/>
      <c r="R901" s="110"/>
    </row>
    <row r="902" spans="2:18">
      <c r="B902" s="125"/>
      <c r="C902" s="125"/>
      <c r="D902" s="125"/>
      <c r="E902" s="125"/>
      <c r="F902" s="110"/>
      <c r="G902" s="110"/>
      <c r="H902" s="110"/>
      <c r="I902" s="110"/>
      <c r="J902" s="110"/>
      <c r="K902" s="110"/>
      <c r="L902" s="110"/>
      <c r="M902" s="110"/>
      <c r="N902" s="110"/>
      <c r="O902" s="110"/>
      <c r="P902" s="110"/>
      <c r="Q902" s="110"/>
      <c r="R902" s="110"/>
    </row>
    <row r="903" spans="2:18">
      <c r="B903" s="125"/>
      <c r="C903" s="125"/>
      <c r="D903" s="125"/>
      <c r="E903" s="125"/>
      <c r="F903" s="110"/>
      <c r="G903" s="110"/>
      <c r="H903" s="110"/>
      <c r="I903" s="110"/>
      <c r="J903" s="110"/>
      <c r="K903" s="110"/>
      <c r="L903" s="110"/>
      <c r="M903" s="110"/>
      <c r="N903" s="110"/>
      <c r="O903" s="110"/>
      <c r="P903" s="110"/>
      <c r="Q903" s="110"/>
      <c r="R903" s="110"/>
    </row>
    <row r="904" spans="2:18">
      <c r="B904" s="125"/>
      <c r="C904" s="125"/>
      <c r="D904" s="125"/>
      <c r="E904" s="125"/>
      <c r="F904" s="110"/>
      <c r="G904" s="110"/>
      <c r="H904" s="110"/>
      <c r="I904" s="110"/>
      <c r="J904" s="110"/>
      <c r="K904" s="110"/>
      <c r="L904" s="110"/>
      <c r="M904" s="110"/>
      <c r="N904" s="110"/>
      <c r="O904" s="110"/>
      <c r="P904" s="110"/>
      <c r="Q904" s="110"/>
      <c r="R904" s="110"/>
    </row>
    <row r="905" spans="2:18">
      <c r="B905" s="125"/>
      <c r="C905" s="125"/>
      <c r="D905" s="125"/>
      <c r="E905" s="125"/>
      <c r="F905" s="110"/>
      <c r="G905" s="110"/>
      <c r="H905" s="110"/>
      <c r="I905" s="110"/>
      <c r="J905" s="110"/>
      <c r="K905" s="110"/>
      <c r="L905" s="110"/>
      <c r="M905" s="110"/>
      <c r="N905" s="110"/>
      <c r="O905" s="110"/>
      <c r="P905" s="110"/>
      <c r="Q905" s="110"/>
      <c r="R905" s="110"/>
    </row>
    <row r="906" spans="2:18">
      <c r="B906" s="125"/>
      <c r="C906" s="125"/>
      <c r="D906" s="125"/>
      <c r="E906" s="125"/>
      <c r="F906" s="110"/>
      <c r="G906" s="110"/>
      <c r="H906" s="110"/>
      <c r="I906" s="110"/>
      <c r="J906" s="110"/>
      <c r="K906" s="110"/>
      <c r="L906" s="110"/>
      <c r="M906" s="110"/>
      <c r="N906" s="110"/>
      <c r="O906" s="110"/>
      <c r="P906" s="110"/>
      <c r="Q906" s="110"/>
      <c r="R906" s="110"/>
    </row>
    <row r="907" spans="2:18">
      <c r="B907" s="125"/>
      <c r="C907" s="125"/>
      <c r="D907" s="125"/>
      <c r="E907" s="125"/>
      <c r="F907" s="110"/>
      <c r="G907" s="110"/>
      <c r="H907" s="110"/>
      <c r="I907" s="110"/>
      <c r="J907" s="110"/>
      <c r="K907" s="110"/>
      <c r="L907" s="110"/>
      <c r="M907" s="110"/>
      <c r="N907" s="110"/>
      <c r="O907" s="110"/>
      <c r="P907" s="110"/>
      <c r="Q907" s="110"/>
      <c r="R907" s="110"/>
    </row>
    <row r="908" spans="2:18">
      <c r="B908" s="125"/>
      <c r="C908" s="125"/>
      <c r="D908" s="125"/>
      <c r="E908" s="125"/>
      <c r="F908" s="110"/>
      <c r="G908" s="110"/>
      <c r="H908" s="110"/>
      <c r="I908" s="110"/>
      <c r="J908" s="110"/>
      <c r="K908" s="110"/>
      <c r="L908" s="110"/>
      <c r="M908" s="110"/>
      <c r="N908" s="110"/>
      <c r="O908" s="110"/>
      <c r="P908" s="110"/>
      <c r="Q908" s="110"/>
      <c r="R908" s="110"/>
    </row>
    <row r="909" spans="2:18">
      <c r="B909" s="125"/>
      <c r="C909" s="125"/>
      <c r="D909" s="125"/>
      <c r="E909" s="125"/>
      <c r="F909" s="110"/>
      <c r="G909" s="110"/>
      <c r="H909" s="110"/>
      <c r="I909" s="110"/>
      <c r="J909" s="110"/>
      <c r="K909" s="110"/>
      <c r="L909" s="110"/>
      <c r="M909" s="110"/>
      <c r="N909" s="110"/>
      <c r="O909" s="110"/>
      <c r="P909" s="110"/>
      <c r="Q909" s="110"/>
      <c r="R909" s="110"/>
    </row>
    <row r="910" spans="2:18">
      <c r="B910" s="125"/>
      <c r="C910" s="125"/>
      <c r="D910" s="125"/>
      <c r="E910" s="125"/>
      <c r="F910" s="110"/>
      <c r="G910" s="110"/>
      <c r="H910" s="110"/>
      <c r="I910" s="110"/>
      <c r="J910" s="110"/>
      <c r="K910" s="110"/>
      <c r="L910" s="110"/>
      <c r="M910" s="110"/>
      <c r="N910" s="110"/>
      <c r="O910" s="110"/>
      <c r="P910" s="110"/>
      <c r="Q910" s="110"/>
      <c r="R910" s="110"/>
    </row>
    <row r="911" spans="2:18">
      <c r="B911" s="125"/>
      <c r="C911" s="125"/>
      <c r="D911" s="125"/>
      <c r="E911" s="125"/>
      <c r="F911" s="110"/>
      <c r="G911" s="110"/>
      <c r="H911" s="110"/>
      <c r="I911" s="110"/>
      <c r="J911" s="110"/>
      <c r="K911" s="110"/>
      <c r="L911" s="110"/>
      <c r="M911" s="110"/>
      <c r="N911" s="110"/>
      <c r="O911" s="110"/>
      <c r="P911" s="110"/>
      <c r="Q911" s="110"/>
      <c r="R911" s="110"/>
    </row>
    <row r="912" spans="2:18">
      <c r="B912" s="125"/>
      <c r="C912" s="125"/>
      <c r="D912" s="125"/>
      <c r="E912" s="125"/>
      <c r="F912" s="110"/>
      <c r="G912" s="110"/>
      <c r="H912" s="110"/>
      <c r="I912" s="110"/>
      <c r="J912" s="110"/>
      <c r="K912" s="110"/>
      <c r="L912" s="110"/>
      <c r="M912" s="110"/>
      <c r="N912" s="110"/>
      <c r="O912" s="110"/>
      <c r="P912" s="110"/>
      <c r="Q912" s="110"/>
      <c r="R912" s="110"/>
    </row>
    <row r="913" spans="2:18">
      <c r="B913" s="125"/>
      <c r="C913" s="125"/>
      <c r="D913" s="125"/>
      <c r="E913" s="125"/>
      <c r="F913" s="110"/>
      <c r="G913" s="110"/>
      <c r="H913" s="110"/>
      <c r="I913" s="110"/>
      <c r="J913" s="110"/>
      <c r="K913" s="110"/>
      <c r="L913" s="110"/>
      <c r="M913" s="110"/>
      <c r="N913" s="110"/>
      <c r="O913" s="110"/>
      <c r="P913" s="110"/>
      <c r="Q913" s="110"/>
      <c r="R913" s="110"/>
    </row>
    <row r="914" spans="2:18">
      <c r="B914" s="125"/>
      <c r="C914" s="125"/>
      <c r="D914" s="125"/>
      <c r="E914" s="125"/>
      <c r="F914" s="110"/>
      <c r="G914" s="110"/>
      <c r="H914" s="110"/>
      <c r="I914" s="110"/>
      <c r="J914" s="110"/>
      <c r="K914" s="110"/>
      <c r="L914" s="110"/>
      <c r="M914" s="110"/>
      <c r="N914" s="110"/>
      <c r="O914" s="110"/>
      <c r="P914" s="110"/>
      <c r="Q914" s="110"/>
      <c r="R914" s="110"/>
    </row>
    <row r="915" spans="2:18">
      <c r="B915" s="125"/>
      <c r="C915" s="125"/>
      <c r="D915" s="125"/>
      <c r="E915" s="125"/>
      <c r="F915" s="110"/>
      <c r="G915" s="110"/>
      <c r="H915" s="110"/>
      <c r="I915" s="110"/>
      <c r="J915" s="110"/>
      <c r="K915" s="110"/>
      <c r="L915" s="110"/>
      <c r="M915" s="110"/>
      <c r="N915" s="110"/>
      <c r="O915" s="110"/>
      <c r="P915" s="110"/>
      <c r="Q915" s="110"/>
      <c r="R915" s="110"/>
    </row>
    <row r="916" spans="2:18">
      <c r="B916" s="125"/>
      <c r="C916" s="125"/>
      <c r="D916" s="125"/>
      <c r="E916" s="125"/>
      <c r="F916" s="110"/>
      <c r="G916" s="110"/>
      <c r="H916" s="110"/>
      <c r="I916" s="110"/>
      <c r="J916" s="110"/>
      <c r="K916" s="110"/>
      <c r="L916" s="110"/>
      <c r="M916" s="110"/>
      <c r="N916" s="110"/>
      <c r="O916" s="110"/>
      <c r="P916" s="110"/>
      <c r="Q916" s="110"/>
      <c r="R916" s="110"/>
    </row>
    <row r="917" spans="2:18">
      <c r="B917" s="125"/>
      <c r="C917" s="125"/>
      <c r="D917" s="125"/>
      <c r="E917" s="125"/>
      <c r="F917" s="110"/>
      <c r="G917" s="110"/>
      <c r="H917" s="110"/>
      <c r="I917" s="110"/>
      <c r="J917" s="110"/>
      <c r="K917" s="110"/>
      <c r="L917" s="110"/>
      <c r="M917" s="110"/>
      <c r="N917" s="110"/>
      <c r="O917" s="110"/>
      <c r="P917" s="110"/>
      <c r="Q917" s="110"/>
      <c r="R917" s="110"/>
    </row>
    <row r="918" spans="2:18">
      <c r="B918" s="125"/>
      <c r="C918" s="125"/>
      <c r="D918" s="125"/>
      <c r="E918" s="125"/>
      <c r="F918" s="110"/>
      <c r="G918" s="110"/>
      <c r="H918" s="110"/>
      <c r="I918" s="110"/>
      <c r="J918" s="110"/>
      <c r="K918" s="110"/>
      <c r="L918" s="110"/>
      <c r="M918" s="110"/>
      <c r="N918" s="110"/>
      <c r="O918" s="110"/>
      <c r="P918" s="110"/>
      <c r="Q918" s="110"/>
      <c r="R918" s="110"/>
    </row>
    <row r="919" spans="2:18">
      <c r="B919" s="125"/>
      <c r="C919" s="125"/>
      <c r="D919" s="125"/>
      <c r="E919" s="125"/>
      <c r="F919" s="110"/>
      <c r="G919" s="110"/>
      <c r="H919" s="110"/>
      <c r="I919" s="110"/>
      <c r="J919" s="110"/>
      <c r="K919" s="110"/>
      <c r="L919" s="110"/>
      <c r="M919" s="110"/>
      <c r="N919" s="110"/>
      <c r="O919" s="110"/>
      <c r="P919" s="110"/>
      <c r="Q919" s="110"/>
      <c r="R919" s="110"/>
    </row>
    <row r="920" spans="2:18">
      <c r="B920" s="125"/>
      <c r="C920" s="125"/>
      <c r="D920" s="125"/>
      <c r="E920" s="125"/>
      <c r="F920" s="110"/>
      <c r="G920" s="110"/>
      <c r="H920" s="110"/>
      <c r="I920" s="110"/>
      <c r="J920" s="110"/>
      <c r="K920" s="110"/>
      <c r="L920" s="110"/>
      <c r="M920" s="110"/>
      <c r="N920" s="110"/>
      <c r="O920" s="110"/>
      <c r="P920" s="110"/>
      <c r="Q920" s="110"/>
      <c r="R920" s="110"/>
    </row>
    <row r="921" spans="2:18">
      <c r="B921" s="125"/>
      <c r="C921" s="125"/>
      <c r="D921" s="125"/>
      <c r="E921" s="125"/>
      <c r="F921" s="110"/>
      <c r="G921" s="110"/>
      <c r="H921" s="110"/>
      <c r="I921" s="110"/>
      <c r="J921" s="110"/>
      <c r="K921" s="110"/>
      <c r="L921" s="110"/>
      <c r="M921" s="110"/>
      <c r="N921" s="110"/>
      <c r="O921" s="110"/>
      <c r="P921" s="110"/>
      <c r="Q921" s="110"/>
      <c r="R921" s="110"/>
    </row>
    <row r="922" spans="2:18">
      <c r="B922" s="125"/>
      <c r="C922" s="125"/>
      <c r="D922" s="125"/>
      <c r="E922" s="125"/>
      <c r="F922" s="110"/>
      <c r="G922" s="110"/>
      <c r="H922" s="110"/>
      <c r="I922" s="110"/>
      <c r="J922" s="110"/>
      <c r="K922" s="110"/>
      <c r="L922" s="110"/>
      <c r="M922" s="110"/>
      <c r="N922" s="110"/>
      <c r="O922" s="110"/>
      <c r="P922" s="110"/>
      <c r="Q922" s="110"/>
      <c r="R922" s="110"/>
    </row>
    <row r="923" spans="2:18">
      <c r="B923" s="125"/>
      <c r="C923" s="125"/>
      <c r="D923" s="125"/>
      <c r="E923" s="125"/>
      <c r="F923" s="110"/>
      <c r="G923" s="110"/>
      <c r="H923" s="110"/>
      <c r="I923" s="110"/>
      <c r="J923" s="110"/>
      <c r="K923" s="110"/>
      <c r="L923" s="110"/>
      <c r="M923" s="110"/>
      <c r="N923" s="110"/>
      <c r="O923" s="110"/>
      <c r="P923" s="110"/>
      <c r="Q923" s="110"/>
      <c r="R923" s="110"/>
    </row>
    <row r="924" spans="2:18">
      <c r="B924" s="125"/>
      <c r="C924" s="125"/>
      <c r="D924" s="125"/>
      <c r="E924" s="125"/>
      <c r="F924" s="110"/>
      <c r="G924" s="110"/>
      <c r="H924" s="110"/>
      <c r="I924" s="110"/>
      <c r="J924" s="110"/>
      <c r="K924" s="110"/>
      <c r="L924" s="110"/>
      <c r="M924" s="110"/>
      <c r="N924" s="110"/>
      <c r="O924" s="110"/>
      <c r="P924" s="110"/>
      <c r="Q924" s="110"/>
      <c r="R924" s="110"/>
    </row>
    <row r="925" spans="2:18">
      <c r="B925" s="125"/>
      <c r="C925" s="125"/>
      <c r="D925" s="125"/>
      <c r="E925" s="125"/>
      <c r="F925" s="110"/>
      <c r="G925" s="110"/>
      <c r="H925" s="110"/>
      <c r="I925" s="110"/>
      <c r="J925" s="110"/>
      <c r="K925" s="110"/>
      <c r="L925" s="110"/>
      <c r="M925" s="110"/>
      <c r="N925" s="110"/>
      <c r="O925" s="110"/>
      <c r="P925" s="110"/>
      <c r="Q925" s="110"/>
      <c r="R925" s="110"/>
    </row>
    <row r="926" spans="2:18">
      <c r="B926" s="125"/>
      <c r="C926" s="125"/>
      <c r="D926" s="125"/>
      <c r="E926" s="125"/>
      <c r="F926" s="110"/>
      <c r="G926" s="110"/>
      <c r="H926" s="110"/>
      <c r="I926" s="110"/>
      <c r="J926" s="110"/>
      <c r="K926" s="110"/>
      <c r="L926" s="110"/>
      <c r="M926" s="110"/>
      <c r="N926" s="110"/>
      <c r="O926" s="110"/>
      <c r="P926" s="110"/>
      <c r="Q926" s="110"/>
      <c r="R926" s="110"/>
    </row>
    <row r="927" spans="2:18">
      <c r="B927" s="125"/>
      <c r="C927" s="125"/>
      <c r="D927" s="125"/>
      <c r="E927" s="125"/>
      <c r="F927" s="110"/>
      <c r="G927" s="110"/>
      <c r="H927" s="110"/>
      <c r="I927" s="110"/>
      <c r="J927" s="110"/>
      <c r="K927" s="110"/>
      <c r="L927" s="110"/>
      <c r="M927" s="110"/>
      <c r="N927" s="110"/>
      <c r="O927" s="110"/>
      <c r="P927" s="110"/>
      <c r="Q927" s="110"/>
      <c r="R927" s="110"/>
    </row>
    <row r="928" spans="2:18">
      <c r="B928" s="125"/>
      <c r="C928" s="125"/>
      <c r="D928" s="125"/>
      <c r="E928" s="125"/>
      <c r="F928" s="110"/>
      <c r="G928" s="110"/>
      <c r="H928" s="110"/>
      <c r="I928" s="110"/>
      <c r="J928" s="110"/>
      <c r="K928" s="110"/>
      <c r="L928" s="110"/>
      <c r="M928" s="110"/>
      <c r="N928" s="110"/>
      <c r="O928" s="110"/>
      <c r="P928" s="110"/>
      <c r="Q928" s="110"/>
      <c r="R928" s="110"/>
    </row>
    <row r="929" spans="2:18">
      <c r="B929" s="125"/>
      <c r="C929" s="125"/>
      <c r="D929" s="125"/>
      <c r="E929" s="125"/>
      <c r="F929" s="110"/>
      <c r="G929" s="110"/>
      <c r="H929" s="110"/>
      <c r="I929" s="110"/>
      <c r="J929" s="110"/>
      <c r="K929" s="110"/>
      <c r="L929" s="110"/>
      <c r="M929" s="110"/>
      <c r="N929" s="110"/>
      <c r="O929" s="110"/>
      <c r="P929" s="110"/>
      <c r="Q929" s="110"/>
      <c r="R929" s="110"/>
    </row>
    <row r="930" spans="2:18">
      <c r="B930" s="125"/>
      <c r="C930" s="125"/>
      <c r="D930" s="125"/>
      <c r="E930" s="125"/>
      <c r="F930" s="110"/>
      <c r="G930" s="110"/>
      <c r="H930" s="110"/>
      <c r="I930" s="110"/>
      <c r="J930" s="110"/>
      <c r="K930" s="110"/>
      <c r="L930" s="110"/>
      <c r="M930" s="110"/>
      <c r="N930" s="110"/>
      <c r="O930" s="110"/>
      <c r="P930" s="110"/>
      <c r="Q930" s="110"/>
      <c r="R930" s="110"/>
    </row>
    <row r="931" spans="2:18">
      <c r="B931" s="125"/>
      <c r="C931" s="125"/>
      <c r="D931" s="125"/>
      <c r="E931" s="125"/>
      <c r="F931" s="110"/>
      <c r="G931" s="110"/>
      <c r="H931" s="110"/>
      <c r="I931" s="110"/>
      <c r="J931" s="110"/>
      <c r="K931" s="110"/>
      <c r="L931" s="110"/>
      <c r="M931" s="110"/>
      <c r="N931" s="110"/>
      <c r="O931" s="110"/>
      <c r="P931" s="110"/>
      <c r="Q931" s="110"/>
      <c r="R931" s="110"/>
    </row>
    <row r="932" spans="2:18">
      <c r="B932" s="125"/>
      <c r="C932" s="125"/>
      <c r="D932" s="125"/>
      <c r="E932" s="125"/>
      <c r="F932" s="110"/>
      <c r="G932" s="110"/>
      <c r="H932" s="110"/>
      <c r="I932" s="110"/>
      <c r="J932" s="110"/>
      <c r="K932" s="110"/>
      <c r="L932" s="110"/>
      <c r="M932" s="110"/>
      <c r="N932" s="110"/>
      <c r="O932" s="110"/>
      <c r="P932" s="110"/>
      <c r="Q932" s="110"/>
      <c r="R932" s="110"/>
    </row>
    <row r="933" spans="2:18">
      <c r="B933" s="125"/>
      <c r="C933" s="125"/>
      <c r="D933" s="125"/>
      <c r="E933" s="125"/>
      <c r="F933" s="110"/>
      <c r="G933" s="110"/>
      <c r="H933" s="110"/>
      <c r="I933" s="110"/>
      <c r="J933" s="110"/>
      <c r="K933" s="110"/>
      <c r="L933" s="110"/>
      <c r="M933" s="110"/>
      <c r="N933" s="110"/>
      <c r="O933" s="110"/>
      <c r="P933" s="110"/>
      <c r="Q933" s="110"/>
      <c r="R933" s="110"/>
    </row>
    <row r="934" spans="2:18">
      <c r="B934" s="125"/>
      <c r="C934" s="125"/>
      <c r="D934" s="125"/>
      <c r="E934" s="125"/>
      <c r="F934" s="110"/>
      <c r="G934" s="110"/>
      <c r="H934" s="110"/>
      <c r="I934" s="110"/>
      <c r="J934" s="110"/>
      <c r="K934" s="110"/>
      <c r="L934" s="110"/>
      <c r="M934" s="110"/>
      <c r="N934" s="110"/>
      <c r="O934" s="110"/>
      <c r="P934" s="110"/>
      <c r="Q934" s="110"/>
      <c r="R934" s="110"/>
    </row>
    <row r="935" spans="2:18">
      <c r="B935" s="125"/>
      <c r="C935" s="125"/>
      <c r="D935" s="125"/>
      <c r="E935" s="125"/>
      <c r="F935" s="110"/>
      <c r="G935" s="110"/>
      <c r="H935" s="110"/>
      <c r="I935" s="110"/>
      <c r="J935" s="110"/>
      <c r="K935" s="110"/>
      <c r="L935" s="110"/>
      <c r="M935" s="110"/>
      <c r="N935" s="110"/>
      <c r="O935" s="110"/>
      <c r="P935" s="110"/>
      <c r="Q935" s="110"/>
      <c r="R935" s="110"/>
    </row>
    <row r="936" spans="2:18">
      <c r="B936" s="125"/>
      <c r="C936" s="125"/>
      <c r="D936" s="125"/>
      <c r="E936" s="125"/>
      <c r="F936" s="110"/>
      <c r="G936" s="110"/>
      <c r="H936" s="110"/>
      <c r="I936" s="110"/>
      <c r="J936" s="110"/>
      <c r="K936" s="110"/>
      <c r="L936" s="110"/>
      <c r="M936" s="110"/>
      <c r="N936" s="110"/>
      <c r="O936" s="110"/>
      <c r="P936" s="110"/>
      <c r="Q936" s="110"/>
      <c r="R936" s="110"/>
    </row>
    <row r="937" spans="2:18">
      <c r="B937" s="125"/>
      <c r="C937" s="125"/>
      <c r="D937" s="125"/>
      <c r="E937" s="125"/>
      <c r="F937" s="110"/>
      <c r="G937" s="110"/>
      <c r="H937" s="110"/>
      <c r="I937" s="110"/>
      <c r="J937" s="110"/>
      <c r="K937" s="110"/>
      <c r="L937" s="110"/>
      <c r="M937" s="110"/>
      <c r="N937" s="110"/>
      <c r="O937" s="110"/>
      <c r="P937" s="110"/>
      <c r="Q937" s="110"/>
      <c r="R937" s="110"/>
    </row>
    <row r="938" spans="2:18">
      <c r="B938" s="125"/>
      <c r="C938" s="125"/>
      <c r="D938" s="125"/>
      <c r="E938" s="125"/>
      <c r="F938" s="110"/>
      <c r="G938" s="110"/>
      <c r="H938" s="110"/>
      <c r="I938" s="110"/>
      <c r="J938" s="110"/>
      <c r="K938" s="110"/>
      <c r="L938" s="110"/>
      <c r="M938" s="110"/>
      <c r="N938" s="110"/>
      <c r="O938" s="110"/>
      <c r="P938" s="110"/>
      <c r="Q938" s="110"/>
      <c r="R938" s="110"/>
    </row>
    <row r="939" spans="2:18">
      <c r="B939" s="125"/>
      <c r="C939" s="125"/>
      <c r="D939" s="125"/>
      <c r="E939" s="125"/>
      <c r="F939" s="110"/>
      <c r="G939" s="110"/>
      <c r="H939" s="110"/>
      <c r="I939" s="110"/>
      <c r="J939" s="110"/>
      <c r="K939" s="110"/>
      <c r="L939" s="110"/>
      <c r="M939" s="110"/>
      <c r="N939" s="110"/>
      <c r="O939" s="110"/>
      <c r="P939" s="110"/>
      <c r="Q939" s="110"/>
      <c r="R939" s="110"/>
    </row>
    <row r="940" spans="2:18">
      <c r="B940" s="125"/>
      <c r="C940" s="125"/>
      <c r="D940" s="125"/>
      <c r="E940" s="125"/>
      <c r="F940" s="110"/>
      <c r="G940" s="110"/>
      <c r="H940" s="110"/>
      <c r="I940" s="110"/>
      <c r="J940" s="110"/>
      <c r="K940" s="110"/>
      <c r="L940" s="110"/>
      <c r="M940" s="110"/>
      <c r="N940" s="110"/>
      <c r="O940" s="110"/>
      <c r="P940" s="110"/>
      <c r="Q940" s="110"/>
      <c r="R940" s="110"/>
    </row>
    <row r="941" spans="2:18">
      <c r="B941" s="125"/>
      <c r="C941" s="125"/>
      <c r="D941" s="125"/>
      <c r="E941" s="125"/>
      <c r="F941" s="110"/>
      <c r="G941" s="110"/>
      <c r="H941" s="110"/>
      <c r="I941" s="110"/>
      <c r="J941" s="110"/>
      <c r="K941" s="110"/>
      <c r="L941" s="110"/>
      <c r="M941" s="110"/>
      <c r="N941" s="110"/>
      <c r="O941" s="110"/>
      <c r="P941" s="110"/>
      <c r="Q941" s="110"/>
      <c r="R941" s="110"/>
    </row>
    <row r="942" spans="2:18">
      <c r="B942" s="125"/>
      <c r="C942" s="125"/>
      <c r="D942" s="125"/>
      <c r="E942" s="125"/>
      <c r="F942" s="110"/>
      <c r="G942" s="110"/>
      <c r="H942" s="110"/>
      <c r="I942" s="110"/>
      <c r="J942" s="110"/>
      <c r="K942" s="110"/>
      <c r="L942" s="110"/>
      <c r="M942" s="110"/>
      <c r="N942" s="110"/>
      <c r="O942" s="110"/>
      <c r="P942" s="110"/>
      <c r="Q942" s="110"/>
      <c r="R942" s="110"/>
    </row>
    <row r="943" spans="2:18">
      <c r="B943" s="125"/>
      <c r="C943" s="125"/>
      <c r="D943" s="125"/>
      <c r="E943" s="125"/>
      <c r="F943" s="110"/>
      <c r="G943" s="110"/>
      <c r="H943" s="110"/>
      <c r="I943" s="110"/>
      <c r="J943" s="110"/>
      <c r="K943" s="110"/>
      <c r="L943" s="110"/>
      <c r="M943" s="110"/>
      <c r="N943" s="110"/>
      <c r="O943" s="110"/>
      <c r="P943" s="110"/>
      <c r="Q943" s="110"/>
      <c r="R943" s="110"/>
    </row>
    <row r="944" spans="2:18">
      <c r="B944" s="125"/>
      <c r="C944" s="125"/>
      <c r="D944" s="125"/>
      <c r="E944" s="125"/>
      <c r="F944" s="110"/>
      <c r="G944" s="110"/>
      <c r="H944" s="110"/>
      <c r="I944" s="110"/>
      <c r="J944" s="110"/>
      <c r="K944" s="110"/>
      <c r="L944" s="110"/>
      <c r="M944" s="110"/>
      <c r="N944" s="110"/>
      <c r="O944" s="110"/>
      <c r="P944" s="110"/>
      <c r="Q944" s="110"/>
      <c r="R944" s="110"/>
    </row>
    <row r="945" spans="2:18">
      <c r="B945" s="125"/>
      <c r="C945" s="125"/>
      <c r="D945" s="125"/>
      <c r="E945" s="125"/>
      <c r="F945" s="110"/>
      <c r="G945" s="110"/>
      <c r="H945" s="110"/>
      <c r="I945" s="110"/>
      <c r="J945" s="110"/>
      <c r="K945" s="110"/>
      <c r="L945" s="110"/>
      <c r="M945" s="110"/>
      <c r="N945" s="110"/>
      <c r="O945" s="110"/>
      <c r="P945" s="110"/>
      <c r="Q945" s="110"/>
      <c r="R945" s="110"/>
    </row>
    <row r="946" spans="2:18">
      <c r="B946" s="125"/>
      <c r="C946" s="125"/>
      <c r="D946" s="125"/>
      <c r="E946" s="125"/>
      <c r="F946" s="110"/>
      <c r="G946" s="110"/>
      <c r="H946" s="110"/>
      <c r="I946" s="110"/>
      <c r="J946" s="110"/>
      <c r="K946" s="110"/>
      <c r="L946" s="110"/>
      <c r="M946" s="110"/>
      <c r="N946" s="110"/>
      <c r="O946" s="110"/>
      <c r="P946" s="110"/>
      <c r="Q946" s="110"/>
      <c r="R946" s="110"/>
    </row>
    <row r="947" spans="2:18">
      <c r="B947" s="125"/>
      <c r="C947" s="125"/>
      <c r="D947" s="125"/>
      <c r="E947" s="125"/>
      <c r="F947" s="110"/>
      <c r="G947" s="110"/>
      <c r="H947" s="110"/>
      <c r="I947" s="110"/>
      <c r="J947" s="110"/>
      <c r="K947" s="110"/>
      <c r="L947" s="110"/>
      <c r="M947" s="110"/>
      <c r="N947" s="110"/>
      <c r="O947" s="110"/>
      <c r="P947" s="110"/>
      <c r="Q947" s="110"/>
      <c r="R947" s="110"/>
    </row>
    <row r="948" spans="2:18">
      <c r="B948" s="125"/>
      <c r="C948" s="125"/>
      <c r="D948" s="125"/>
      <c r="E948" s="125"/>
      <c r="F948" s="110"/>
      <c r="G948" s="110"/>
      <c r="H948" s="110"/>
      <c r="I948" s="110"/>
      <c r="J948" s="110"/>
      <c r="K948" s="110"/>
      <c r="L948" s="110"/>
      <c r="M948" s="110"/>
      <c r="N948" s="110"/>
      <c r="O948" s="110"/>
      <c r="P948" s="110"/>
      <c r="Q948" s="110"/>
      <c r="R948" s="110"/>
    </row>
    <row r="949" spans="2:18">
      <c r="B949" s="125"/>
      <c r="C949" s="125"/>
      <c r="D949" s="125"/>
      <c r="E949" s="125"/>
      <c r="F949" s="110"/>
      <c r="G949" s="110"/>
      <c r="H949" s="110"/>
      <c r="I949" s="110"/>
      <c r="J949" s="110"/>
      <c r="K949" s="110"/>
      <c r="L949" s="110"/>
      <c r="M949" s="110"/>
      <c r="N949" s="110"/>
      <c r="O949" s="110"/>
      <c r="P949" s="110"/>
      <c r="Q949" s="110"/>
      <c r="R949" s="110"/>
    </row>
    <row r="950" spans="2:18">
      <c r="B950" s="125"/>
      <c r="C950" s="125"/>
      <c r="D950" s="125"/>
      <c r="E950" s="125"/>
      <c r="F950" s="110"/>
      <c r="G950" s="110"/>
      <c r="H950" s="110"/>
      <c r="I950" s="110"/>
      <c r="J950" s="110"/>
      <c r="K950" s="110"/>
      <c r="L950" s="110"/>
      <c r="M950" s="110"/>
      <c r="N950" s="110"/>
      <c r="O950" s="110"/>
      <c r="P950" s="110"/>
      <c r="Q950" s="110"/>
      <c r="R950" s="110"/>
    </row>
    <row r="951" spans="2:18">
      <c r="B951" s="125"/>
      <c r="C951" s="125"/>
      <c r="D951" s="125"/>
      <c r="E951" s="125"/>
      <c r="F951" s="110"/>
      <c r="G951" s="110"/>
      <c r="H951" s="110"/>
      <c r="I951" s="110"/>
      <c r="J951" s="110"/>
      <c r="K951" s="110"/>
      <c r="L951" s="110"/>
      <c r="M951" s="110"/>
      <c r="N951" s="110"/>
      <c r="O951" s="110"/>
      <c r="P951" s="110"/>
      <c r="Q951" s="110"/>
      <c r="R951" s="110"/>
    </row>
    <row r="952" spans="2:18">
      <c r="B952" s="125"/>
      <c r="C952" s="125"/>
      <c r="D952" s="125"/>
      <c r="E952" s="125"/>
      <c r="F952" s="110"/>
      <c r="G952" s="110"/>
      <c r="H952" s="110"/>
      <c r="I952" s="110"/>
      <c r="J952" s="110"/>
      <c r="K952" s="110"/>
      <c r="L952" s="110"/>
      <c r="M952" s="110"/>
      <c r="N952" s="110"/>
      <c r="O952" s="110"/>
      <c r="P952" s="110"/>
      <c r="Q952" s="110"/>
      <c r="R952" s="110"/>
    </row>
    <row r="953" spans="2:18">
      <c r="B953" s="125"/>
      <c r="C953" s="125"/>
      <c r="D953" s="125"/>
      <c r="E953" s="125"/>
      <c r="F953" s="110"/>
      <c r="G953" s="110"/>
      <c r="H953" s="110"/>
      <c r="I953" s="110"/>
      <c r="J953" s="110"/>
      <c r="K953" s="110"/>
      <c r="L953" s="110"/>
      <c r="M953" s="110"/>
      <c r="N953" s="110"/>
      <c r="O953" s="110"/>
      <c r="P953" s="110"/>
      <c r="Q953" s="110"/>
      <c r="R953" s="110"/>
    </row>
    <row r="954" spans="2:18">
      <c r="B954" s="125"/>
      <c r="C954" s="125"/>
      <c r="D954" s="125"/>
      <c r="E954" s="125"/>
      <c r="F954" s="110"/>
      <c r="G954" s="110"/>
      <c r="H954" s="110"/>
      <c r="I954" s="110"/>
      <c r="J954" s="110"/>
      <c r="K954" s="110"/>
      <c r="L954" s="110"/>
      <c r="M954" s="110"/>
      <c r="N954" s="110"/>
      <c r="O954" s="110"/>
      <c r="P954" s="110"/>
      <c r="Q954" s="110"/>
      <c r="R954" s="110"/>
    </row>
    <row r="955" spans="2:18">
      <c r="B955" s="125"/>
      <c r="C955" s="125"/>
      <c r="D955" s="125"/>
      <c r="E955" s="125"/>
      <c r="F955" s="110"/>
      <c r="G955" s="110"/>
      <c r="H955" s="110"/>
      <c r="I955" s="110"/>
      <c r="J955" s="110"/>
      <c r="K955" s="110"/>
      <c r="L955" s="110"/>
      <c r="M955" s="110"/>
      <c r="N955" s="110"/>
      <c r="O955" s="110"/>
      <c r="P955" s="110"/>
      <c r="Q955" s="110"/>
      <c r="R955" s="110"/>
    </row>
    <row r="956" spans="2:18">
      <c r="B956" s="125"/>
      <c r="C956" s="125"/>
      <c r="D956" s="125"/>
      <c r="E956" s="125"/>
      <c r="F956" s="110"/>
      <c r="G956" s="110"/>
      <c r="H956" s="110"/>
      <c r="I956" s="110"/>
      <c r="J956" s="110"/>
      <c r="K956" s="110"/>
      <c r="L956" s="110"/>
      <c r="M956" s="110"/>
      <c r="N956" s="110"/>
      <c r="O956" s="110"/>
      <c r="P956" s="110"/>
      <c r="Q956" s="110"/>
      <c r="R956" s="110"/>
    </row>
    <row r="957" spans="2:18">
      <c r="B957" s="125"/>
      <c r="C957" s="125"/>
      <c r="D957" s="125"/>
      <c r="E957" s="125"/>
      <c r="F957" s="110"/>
      <c r="G957" s="110"/>
      <c r="H957" s="110"/>
      <c r="I957" s="110"/>
      <c r="J957" s="110"/>
      <c r="K957" s="110"/>
      <c r="L957" s="110"/>
      <c r="M957" s="110"/>
      <c r="N957" s="110"/>
      <c r="O957" s="110"/>
      <c r="P957" s="110"/>
      <c r="Q957" s="110"/>
      <c r="R957" s="110"/>
    </row>
    <row r="958" spans="2:18">
      <c r="B958" s="125"/>
      <c r="C958" s="125"/>
      <c r="D958" s="125"/>
      <c r="E958" s="125"/>
      <c r="F958" s="110"/>
      <c r="G958" s="110"/>
      <c r="H958" s="110"/>
      <c r="I958" s="110"/>
      <c r="J958" s="110"/>
      <c r="K958" s="110"/>
      <c r="L958" s="110"/>
      <c r="M958" s="110"/>
      <c r="N958" s="110"/>
      <c r="O958" s="110"/>
      <c r="P958" s="110"/>
      <c r="Q958" s="110"/>
      <c r="R958" s="110"/>
    </row>
    <row r="959" spans="2:18">
      <c r="B959" s="125"/>
      <c r="C959" s="125"/>
      <c r="D959" s="125"/>
      <c r="E959" s="125"/>
      <c r="F959" s="110"/>
      <c r="G959" s="110"/>
      <c r="H959" s="110"/>
      <c r="I959" s="110"/>
      <c r="J959" s="110"/>
      <c r="K959" s="110"/>
      <c r="L959" s="110"/>
      <c r="M959" s="110"/>
      <c r="N959" s="110"/>
      <c r="O959" s="110"/>
      <c r="P959" s="110"/>
      <c r="Q959" s="110"/>
      <c r="R959" s="110"/>
    </row>
    <row r="960" spans="2:18">
      <c r="B960" s="125"/>
      <c r="C960" s="125"/>
      <c r="D960" s="125"/>
      <c r="E960" s="125"/>
      <c r="F960" s="110"/>
      <c r="G960" s="110"/>
      <c r="H960" s="110"/>
      <c r="I960" s="110"/>
      <c r="J960" s="110"/>
      <c r="K960" s="110"/>
      <c r="L960" s="110"/>
      <c r="M960" s="110"/>
      <c r="N960" s="110"/>
      <c r="O960" s="110"/>
      <c r="P960" s="110"/>
      <c r="Q960" s="110"/>
      <c r="R960" s="110"/>
    </row>
    <row r="961" spans="2:18">
      <c r="B961" s="125"/>
      <c r="C961" s="125"/>
      <c r="D961" s="125"/>
      <c r="E961" s="125"/>
      <c r="F961" s="110"/>
      <c r="G961" s="110"/>
      <c r="H961" s="110"/>
      <c r="I961" s="110"/>
      <c r="J961" s="110"/>
      <c r="K961" s="110"/>
      <c r="L961" s="110"/>
      <c r="M961" s="110"/>
      <c r="N961" s="110"/>
      <c r="O961" s="110"/>
      <c r="P961" s="110"/>
      <c r="Q961" s="110"/>
      <c r="R961" s="110"/>
    </row>
    <row r="962" spans="2:18">
      <c r="B962" s="125"/>
      <c r="C962" s="125"/>
      <c r="D962" s="125"/>
      <c r="E962" s="125"/>
      <c r="F962" s="110"/>
      <c r="G962" s="110"/>
      <c r="H962" s="110"/>
      <c r="I962" s="110"/>
      <c r="J962" s="110"/>
      <c r="K962" s="110"/>
      <c r="L962" s="110"/>
      <c r="M962" s="110"/>
      <c r="N962" s="110"/>
      <c r="O962" s="110"/>
      <c r="P962" s="110"/>
      <c r="Q962" s="110"/>
      <c r="R962" s="110"/>
    </row>
    <row r="963" spans="2:18">
      <c r="B963" s="125"/>
      <c r="C963" s="125"/>
      <c r="D963" s="125"/>
      <c r="E963" s="125"/>
      <c r="F963" s="110"/>
      <c r="G963" s="110"/>
      <c r="H963" s="110"/>
      <c r="I963" s="110"/>
      <c r="J963" s="110"/>
      <c r="K963" s="110"/>
      <c r="L963" s="110"/>
      <c r="M963" s="110"/>
      <c r="N963" s="110"/>
      <c r="O963" s="110"/>
      <c r="P963" s="110"/>
      <c r="Q963" s="110"/>
      <c r="R963" s="110"/>
    </row>
    <row r="964" spans="2:18">
      <c r="B964" s="125"/>
      <c r="C964" s="125"/>
      <c r="D964" s="125"/>
      <c r="E964" s="125"/>
      <c r="F964" s="110"/>
      <c r="G964" s="110"/>
      <c r="H964" s="110"/>
      <c r="I964" s="110"/>
      <c r="J964" s="110"/>
      <c r="K964" s="110"/>
      <c r="L964" s="110"/>
      <c r="M964" s="110"/>
      <c r="N964" s="110"/>
      <c r="O964" s="110"/>
      <c r="P964" s="110"/>
      <c r="Q964" s="110"/>
      <c r="R964" s="110"/>
    </row>
    <row r="965" spans="2:18">
      <c r="B965" s="125"/>
      <c r="C965" s="125"/>
      <c r="D965" s="125"/>
      <c r="E965" s="125"/>
      <c r="F965" s="110"/>
      <c r="G965" s="110"/>
      <c r="H965" s="110"/>
      <c r="I965" s="110"/>
      <c r="J965" s="110"/>
      <c r="K965" s="110"/>
      <c r="L965" s="110"/>
      <c r="M965" s="110"/>
      <c r="N965" s="110"/>
      <c r="O965" s="110"/>
      <c r="P965" s="110"/>
      <c r="Q965" s="110"/>
      <c r="R965" s="110"/>
    </row>
    <row r="966" spans="2:18">
      <c r="B966" s="125"/>
      <c r="C966" s="125"/>
      <c r="D966" s="125"/>
      <c r="E966" s="125"/>
      <c r="F966" s="110"/>
      <c r="G966" s="110"/>
      <c r="H966" s="110"/>
      <c r="I966" s="110"/>
      <c r="J966" s="110"/>
      <c r="K966" s="110"/>
      <c r="L966" s="110"/>
      <c r="M966" s="110"/>
      <c r="N966" s="110"/>
      <c r="O966" s="110"/>
      <c r="P966" s="110"/>
      <c r="Q966" s="110"/>
      <c r="R966" s="110"/>
    </row>
    <row r="967" spans="2:18">
      <c r="B967" s="125"/>
      <c r="C967" s="125"/>
      <c r="D967" s="125"/>
      <c r="E967" s="125"/>
      <c r="F967" s="110"/>
      <c r="G967" s="110"/>
      <c r="H967" s="110"/>
      <c r="I967" s="110"/>
      <c r="J967" s="110"/>
      <c r="K967" s="110"/>
      <c r="L967" s="110"/>
      <c r="M967" s="110"/>
      <c r="N967" s="110"/>
      <c r="O967" s="110"/>
      <c r="P967" s="110"/>
      <c r="Q967" s="110"/>
      <c r="R967" s="110"/>
    </row>
    <row r="968" spans="2:18">
      <c r="B968" s="125"/>
      <c r="C968" s="125"/>
      <c r="D968" s="125"/>
      <c r="E968" s="125"/>
      <c r="F968" s="110"/>
      <c r="G968" s="110"/>
      <c r="H968" s="110"/>
      <c r="I968" s="110"/>
      <c r="J968" s="110"/>
      <c r="K968" s="110"/>
      <c r="L968" s="110"/>
      <c r="M968" s="110"/>
      <c r="N968" s="110"/>
      <c r="O968" s="110"/>
      <c r="P968" s="110"/>
      <c r="Q968" s="110"/>
      <c r="R968" s="110"/>
    </row>
    <row r="969" spans="2:18">
      <c r="B969" s="125"/>
      <c r="C969" s="125"/>
      <c r="D969" s="125"/>
      <c r="E969" s="125"/>
      <c r="F969" s="110"/>
      <c r="G969" s="110"/>
      <c r="H969" s="110"/>
      <c r="I969" s="110"/>
      <c r="J969" s="110"/>
      <c r="K969" s="110"/>
      <c r="L969" s="110"/>
      <c r="M969" s="110"/>
      <c r="N969" s="110"/>
      <c r="O969" s="110"/>
      <c r="P969" s="110"/>
      <c r="Q969" s="110"/>
      <c r="R969" s="110"/>
    </row>
    <row r="970" spans="2:18">
      <c r="B970" s="125"/>
      <c r="C970" s="125"/>
      <c r="D970" s="125"/>
      <c r="E970" s="125"/>
      <c r="F970" s="110"/>
      <c r="G970" s="110"/>
      <c r="H970" s="110"/>
      <c r="I970" s="110"/>
      <c r="J970" s="110"/>
      <c r="K970" s="110"/>
      <c r="L970" s="110"/>
      <c r="M970" s="110"/>
      <c r="N970" s="110"/>
      <c r="O970" s="110"/>
      <c r="P970" s="110"/>
      <c r="Q970" s="110"/>
      <c r="R970" s="110"/>
    </row>
    <row r="971" spans="2:18">
      <c r="B971" s="125"/>
      <c r="C971" s="125"/>
      <c r="D971" s="125"/>
      <c r="E971" s="125"/>
      <c r="F971" s="110"/>
      <c r="G971" s="110"/>
      <c r="H971" s="110"/>
      <c r="I971" s="110"/>
      <c r="J971" s="110"/>
      <c r="K971" s="110"/>
      <c r="L971" s="110"/>
      <c r="M971" s="110"/>
      <c r="N971" s="110"/>
      <c r="O971" s="110"/>
      <c r="P971" s="110"/>
      <c r="Q971" s="110"/>
      <c r="R971" s="110"/>
    </row>
    <row r="972" spans="2:18">
      <c r="B972" s="125"/>
      <c r="C972" s="125"/>
      <c r="D972" s="125"/>
      <c r="E972" s="125"/>
      <c r="F972" s="110"/>
      <c r="G972" s="110"/>
      <c r="H972" s="110"/>
      <c r="I972" s="110"/>
      <c r="J972" s="110"/>
      <c r="K972" s="110"/>
      <c r="L972" s="110"/>
      <c r="M972" s="110"/>
      <c r="N972" s="110"/>
      <c r="O972" s="110"/>
      <c r="P972" s="110"/>
      <c r="Q972" s="110"/>
      <c r="R972" s="110"/>
    </row>
    <row r="973" spans="2:18">
      <c r="B973" s="125"/>
      <c r="C973" s="125"/>
      <c r="D973" s="125"/>
      <c r="E973" s="125"/>
      <c r="F973" s="110"/>
      <c r="G973" s="110"/>
      <c r="H973" s="110"/>
      <c r="I973" s="110"/>
      <c r="J973" s="110"/>
      <c r="K973" s="110"/>
      <c r="L973" s="110"/>
      <c r="M973" s="110"/>
      <c r="N973" s="110"/>
      <c r="O973" s="110"/>
      <c r="P973" s="110"/>
      <c r="Q973" s="110"/>
      <c r="R973" s="110"/>
    </row>
    <row r="974" spans="2:18">
      <c r="B974" s="125"/>
      <c r="C974" s="125"/>
      <c r="D974" s="125"/>
      <c r="E974" s="125"/>
      <c r="F974" s="110"/>
      <c r="G974" s="110"/>
      <c r="H974" s="110"/>
      <c r="I974" s="110"/>
      <c r="J974" s="110"/>
      <c r="K974" s="110"/>
      <c r="L974" s="110"/>
      <c r="M974" s="110"/>
      <c r="N974" s="110"/>
      <c r="O974" s="110"/>
      <c r="P974" s="110"/>
      <c r="Q974" s="110"/>
      <c r="R974" s="110"/>
    </row>
    <row r="975" spans="2:18">
      <c r="B975" s="125"/>
      <c r="C975" s="125"/>
      <c r="D975" s="125"/>
      <c r="E975" s="125"/>
      <c r="F975" s="110"/>
      <c r="G975" s="110"/>
      <c r="H975" s="110"/>
      <c r="I975" s="110"/>
      <c r="J975" s="110"/>
      <c r="K975" s="110"/>
      <c r="L975" s="110"/>
      <c r="M975" s="110"/>
      <c r="N975" s="110"/>
      <c r="O975" s="110"/>
      <c r="P975" s="110"/>
      <c r="Q975" s="110"/>
      <c r="R975" s="110"/>
    </row>
    <row r="976" spans="2:18">
      <c r="B976" s="125"/>
      <c r="C976" s="125"/>
      <c r="D976" s="125"/>
      <c r="E976" s="125"/>
      <c r="F976" s="110"/>
      <c r="G976" s="110"/>
      <c r="H976" s="110"/>
      <c r="I976" s="110"/>
      <c r="J976" s="110"/>
      <c r="K976" s="110"/>
      <c r="L976" s="110"/>
      <c r="M976" s="110"/>
      <c r="N976" s="110"/>
      <c r="O976" s="110"/>
      <c r="P976" s="110"/>
      <c r="Q976" s="110"/>
      <c r="R976" s="110"/>
    </row>
    <row r="977" spans="2:18">
      <c r="B977" s="125"/>
      <c r="C977" s="125"/>
      <c r="D977" s="125"/>
      <c r="E977" s="125"/>
      <c r="F977" s="110"/>
      <c r="G977" s="110"/>
      <c r="H977" s="110"/>
      <c r="I977" s="110"/>
      <c r="J977" s="110"/>
      <c r="K977" s="110"/>
      <c r="L977" s="110"/>
      <c r="M977" s="110"/>
      <c r="N977" s="110"/>
      <c r="O977" s="110"/>
      <c r="P977" s="110"/>
      <c r="Q977" s="110"/>
      <c r="R977" s="110"/>
    </row>
    <row r="978" spans="2:18">
      <c r="B978" s="125"/>
      <c r="C978" s="125"/>
      <c r="D978" s="125"/>
      <c r="E978" s="125"/>
      <c r="F978" s="110"/>
      <c r="G978" s="110"/>
      <c r="H978" s="110"/>
      <c r="I978" s="110"/>
      <c r="J978" s="110"/>
      <c r="K978" s="110"/>
      <c r="L978" s="110"/>
      <c r="M978" s="110"/>
      <c r="N978" s="110"/>
      <c r="O978" s="110"/>
      <c r="P978" s="110"/>
      <c r="Q978" s="110"/>
      <c r="R978" s="110"/>
    </row>
    <row r="979" spans="2:18">
      <c r="B979" s="125"/>
      <c r="C979" s="125"/>
      <c r="D979" s="125"/>
      <c r="E979" s="125"/>
      <c r="F979" s="110"/>
      <c r="G979" s="110"/>
      <c r="H979" s="110"/>
      <c r="I979" s="110"/>
      <c r="J979" s="110"/>
      <c r="K979" s="110"/>
      <c r="L979" s="110"/>
      <c r="M979" s="110"/>
      <c r="N979" s="110"/>
      <c r="O979" s="110"/>
      <c r="P979" s="110"/>
      <c r="Q979" s="110"/>
      <c r="R979" s="110"/>
    </row>
    <row r="980" spans="2:18">
      <c r="B980" s="125"/>
      <c r="C980" s="125"/>
      <c r="D980" s="125"/>
      <c r="E980" s="125"/>
      <c r="F980" s="110"/>
      <c r="G980" s="110"/>
      <c r="H980" s="110"/>
      <c r="I980" s="110"/>
      <c r="J980" s="110"/>
      <c r="K980" s="110"/>
      <c r="L980" s="110"/>
      <c r="M980" s="110"/>
      <c r="N980" s="110"/>
      <c r="O980" s="110"/>
      <c r="P980" s="110"/>
      <c r="Q980" s="110"/>
      <c r="R980" s="110"/>
    </row>
    <row r="981" spans="2:18">
      <c r="B981" s="125"/>
      <c r="C981" s="125"/>
      <c r="D981" s="125"/>
      <c r="E981" s="125"/>
      <c r="F981" s="110"/>
      <c r="G981" s="110"/>
      <c r="H981" s="110"/>
      <c r="I981" s="110"/>
      <c r="J981" s="110"/>
      <c r="K981" s="110"/>
      <c r="L981" s="110"/>
      <c r="M981" s="110"/>
      <c r="N981" s="110"/>
      <c r="O981" s="110"/>
      <c r="P981" s="110"/>
      <c r="Q981" s="110"/>
      <c r="R981" s="110"/>
    </row>
    <row r="982" spans="2:18">
      <c r="B982" s="125"/>
      <c r="C982" s="125"/>
      <c r="D982" s="125"/>
      <c r="E982" s="125"/>
      <c r="F982" s="110"/>
      <c r="G982" s="110"/>
      <c r="H982" s="110"/>
      <c r="I982" s="110"/>
      <c r="J982" s="110"/>
      <c r="K982" s="110"/>
      <c r="L982" s="110"/>
      <c r="M982" s="110"/>
      <c r="N982" s="110"/>
      <c r="O982" s="110"/>
      <c r="P982" s="110"/>
      <c r="Q982" s="110"/>
      <c r="R982" s="110"/>
    </row>
    <row r="983" spans="2:18">
      <c r="B983" s="125"/>
      <c r="C983" s="125"/>
      <c r="D983" s="125"/>
      <c r="E983" s="125"/>
      <c r="F983" s="110"/>
      <c r="G983" s="110"/>
      <c r="H983" s="110"/>
      <c r="I983" s="110"/>
      <c r="J983" s="110"/>
      <c r="K983" s="110"/>
      <c r="L983" s="110"/>
      <c r="M983" s="110"/>
      <c r="N983" s="110"/>
      <c r="O983" s="110"/>
      <c r="P983" s="110"/>
      <c r="Q983" s="110"/>
      <c r="R983" s="110"/>
    </row>
    <row r="984" spans="2:18">
      <c r="B984" s="125"/>
      <c r="C984" s="125"/>
      <c r="D984" s="125"/>
      <c r="E984" s="125"/>
      <c r="F984" s="110"/>
      <c r="G984" s="110"/>
      <c r="H984" s="110"/>
      <c r="I984" s="110"/>
      <c r="J984" s="110"/>
      <c r="K984" s="110"/>
      <c r="L984" s="110"/>
      <c r="M984" s="110"/>
      <c r="N984" s="110"/>
      <c r="O984" s="110"/>
      <c r="P984" s="110"/>
      <c r="Q984" s="110"/>
      <c r="R984" s="110"/>
    </row>
    <row r="985" spans="2:18">
      <c r="B985" s="125"/>
      <c r="C985" s="125"/>
      <c r="D985" s="125"/>
      <c r="E985" s="125"/>
      <c r="F985" s="110"/>
      <c r="G985" s="110"/>
      <c r="H985" s="110"/>
      <c r="I985" s="110"/>
      <c r="J985" s="110"/>
      <c r="K985" s="110"/>
      <c r="L985" s="110"/>
      <c r="M985" s="110"/>
      <c r="N985" s="110"/>
      <c r="O985" s="110"/>
      <c r="P985" s="110"/>
      <c r="Q985" s="110"/>
      <c r="R985" s="110"/>
    </row>
    <row r="986" spans="2:18">
      <c r="B986" s="125"/>
      <c r="C986" s="125"/>
      <c r="D986" s="125"/>
      <c r="E986" s="125"/>
      <c r="F986" s="110"/>
      <c r="G986" s="110"/>
      <c r="H986" s="110"/>
      <c r="I986" s="110"/>
      <c r="J986" s="110"/>
      <c r="K986" s="110"/>
      <c r="L986" s="110"/>
      <c r="M986" s="110"/>
      <c r="N986" s="110"/>
      <c r="O986" s="110"/>
      <c r="P986" s="110"/>
      <c r="Q986" s="110"/>
      <c r="R986" s="110"/>
    </row>
    <row r="987" spans="2:18">
      <c r="B987" s="125"/>
      <c r="C987" s="125"/>
      <c r="D987" s="125"/>
      <c r="E987" s="125"/>
      <c r="F987" s="110"/>
      <c r="G987" s="110"/>
      <c r="H987" s="110"/>
      <c r="I987" s="110"/>
      <c r="J987" s="110"/>
      <c r="K987" s="110"/>
      <c r="L987" s="110"/>
      <c r="M987" s="110"/>
      <c r="N987" s="110"/>
      <c r="O987" s="110"/>
      <c r="P987" s="110"/>
      <c r="Q987" s="110"/>
      <c r="R987" s="110"/>
    </row>
    <row r="988" spans="2:18">
      <c r="B988" s="125"/>
      <c r="C988" s="125"/>
      <c r="D988" s="125"/>
      <c r="E988" s="125"/>
      <c r="F988" s="110"/>
      <c r="G988" s="110"/>
      <c r="H988" s="110"/>
      <c r="I988" s="110"/>
      <c r="J988" s="110"/>
      <c r="K988" s="110"/>
      <c r="L988" s="110"/>
      <c r="M988" s="110"/>
      <c r="N988" s="110"/>
      <c r="O988" s="110"/>
      <c r="P988" s="110"/>
      <c r="Q988" s="110"/>
      <c r="R988" s="110"/>
    </row>
    <row r="989" spans="2:18">
      <c r="B989" s="125"/>
      <c r="C989" s="125"/>
      <c r="D989" s="125"/>
      <c r="E989" s="125"/>
      <c r="F989" s="110"/>
      <c r="G989" s="110"/>
      <c r="H989" s="110"/>
      <c r="I989" s="110"/>
      <c r="J989" s="110"/>
      <c r="K989" s="110"/>
      <c r="L989" s="110"/>
      <c r="M989" s="110"/>
      <c r="N989" s="110"/>
      <c r="O989" s="110"/>
      <c r="P989" s="110"/>
      <c r="Q989" s="110"/>
      <c r="R989" s="110"/>
    </row>
    <row r="990" spans="2:18">
      <c r="B990" s="125"/>
      <c r="C990" s="125"/>
      <c r="D990" s="125"/>
      <c r="E990" s="125"/>
      <c r="F990" s="110"/>
      <c r="G990" s="110"/>
      <c r="H990" s="110"/>
      <c r="I990" s="110"/>
      <c r="J990" s="110"/>
      <c r="K990" s="110"/>
      <c r="L990" s="110"/>
      <c r="M990" s="110"/>
      <c r="N990" s="110"/>
      <c r="O990" s="110"/>
      <c r="P990" s="110"/>
      <c r="Q990" s="110"/>
      <c r="R990" s="110"/>
    </row>
    <row r="991" spans="2:18">
      <c r="B991" s="125"/>
      <c r="C991" s="125"/>
      <c r="D991" s="125"/>
      <c r="E991" s="125"/>
      <c r="F991" s="110"/>
      <c r="G991" s="110"/>
      <c r="H991" s="110"/>
      <c r="I991" s="110"/>
      <c r="J991" s="110"/>
      <c r="K991" s="110"/>
      <c r="L991" s="110"/>
      <c r="M991" s="110"/>
      <c r="N991" s="110"/>
      <c r="O991" s="110"/>
      <c r="P991" s="110"/>
      <c r="Q991" s="110"/>
      <c r="R991" s="110"/>
    </row>
    <row r="992" spans="2:18">
      <c r="B992" s="125"/>
      <c r="C992" s="125"/>
      <c r="D992" s="125"/>
      <c r="E992" s="125"/>
      <c r="F992" s="110"/>
      <c r="G992" s="110"/>
      <c r="H992" s="110"/>
      <c r="I992" s="110"/>
      <c r="J992" s="110"/>
      <c r="K992" s="110"/>
      <c r="L992" s="110"/>
      <c r="M992" s="110"/>
      <c r="N992" s="110"/>
      <c r="O992" s="110"/>
      <c r="P992" s="110"/>
      <c r="Q992" s="110"/>
      <c r="R992" s="110"/>
    </row>
    <row r="993" spans="2:18">
      <c r="B993" s="125"/>
      <c r="C993" s="125"/>
      <c r="D993" s="125"/>
      <c r="E993" s="125"/>
      <c r="F993" s="110"/>
      <c r="G993" s="110"/>
      <c r="H993" s="110"/>
      <c r="I993" s="110"/>
      <c r="J993" s="110"/>
      <c r="K993" s="110"/>
      <c r="L993" s="110"/>
      <c r="M993" s="110"/>
      <c r="N993" s="110"/>
      <c r="O993" s="110"/>
      <c r="P993" s="110"/>
      <c r="Q993" s="110"/>
      <c r="R993" s="110"/>
    </row>
    <row r="994" spans="2:18">
      <c r="B994" s="125"/>
      <c r="C994" s="125"/>
      <c r="D994" s="125"/>
      <c r="E994" s="125"/>
      <c r="F994" s="110"/>
      <c r="G994" s="110"/>
      <c r="H994" s="110"/>
      <c r="I994" s="110"/>
      <c r="J994" s="110"/>
      <c r="K994" s="110"/>
      <c r="L994" s="110"/>
      <c r="M994" s="110"/>
      <c r="N994" s="110"/>
      <c r="O994" s="110"/>
      <c r="P994" s="110"/>
      <c r="Q994" s="110"/>
      <c r="R994" s="110"/>
    </row>
    <row r="995" spans="2:18">
      <c r="B995" s="125"/>
      <c r="C995" s="125"/>
      <c r="D995" s="125"/>
      <c r="E995" s="125"/>
      <c r="F995" s="110"/>
      <c r="G995" s="110"/>
      <c r="H995" s="110"/>
      <c r="I995" s="110"/>
      <c r="J995" s="110"/>
      <c r="K995" s="110"/>
      <c r="L995" s="110"/>
      <c r="M995" s="110"/>
      <c r="N995" s="110"/>
      <c r="O995" s="110"/>
      <c r="P995" s="110"/>
      <c r="Q995" s="110"/>
      <c r="R995" s="110"/>
    </row>
    <row r="996" spans="2:18">
      <c r="B996" s="125"/>
      <c r="C996" s="125"/>
      <c r="D996" s="125"/>
      <c r="E996" s="125"/>
      <c r="F996" s="110"/>
      <c r="G996" s="110"/>
      <c r="H996" s="110"/>
      <c r="I996" s="110"/>
      <c r="J996" s="110"/>
      <c r="K996" s="110"/>
      <c r="L996" s="110"/>
      <c r="M996" s="110"/>
      <c r="N996" s="110"/>
      <c r="O996" s="110"/>
      <c r="P996" s="110"/>
      <c r="Q996" s="110"/>
      <c r="R996" s="110"/>
    </row>
    <row r="997" spans="2:18">
      <c r="B997" s="125"/>
      <c r="C997" s="125"/>
      <c r="D997" s="125"/>
      <c r="E997" s="125"/>
      <c r="F997" s="110"/>
      <c r="G997" s="110"/>
      <c r="H997" s="110"/>
      <c r="I997" s="110"/>
      <c r="J997" s="110"/>
      <c r="K997" s="110"/>
      <c r="L997" s="110"/>
      <c r="M997" s="110"/>
      <c r="N997" s="110"/>
      <c r="O997" s="110"/>
      <c r="P997" s="110"/>
      <c r="Q997" s="110"/>
      <c r="R997" s="110"/>
    </row>
    <row r="998" spans="2:18">
      <c r="B998" s="125"/>
      <c r="C998" s="125"/>
      <c r="D998" s="125"/>
      <c r="E998" s="125"/>
      <c r="F998" s="110"/>
      <c r="G998" s="110"/>
      <c r="H998" s="110"/>
      <c r="I998" s="110"/>
      <c r="J998" s="110"/>
      <c r="K998" s="110"/>
      <c r="L998" s="110"/>
      <c r="M998" s="110"/>
      <c r="N998" s="110"/>
      <c r="O998" s="110"/>
      <c r="P998" s="110"/>
      <c r="Q998" s="110"/>
      <c r="R998" s="110"/>
    </row>
    <row r="999" spans="2:18">
      <c r="B999" s="125"/>
      <c r="C999" s="125"/>
      <c r="D999" s="125"/>
      <c r="E999" s="125"/>
      <c r="F999" s="110"/>
      <c r="G999" s="110"/>
      <c r="H999" s="110"/>
      <c r="I999" s="110"/>
      <c r="J999" s="110"/>
      <c r="K999" s="110"/>
      <c r="L999" s="110"/>
      <c r="M999" s="110"/>
      <c r="N999" s="110"/>
      <c r="O999" s="110"/>
      <c r="P999" s="110"/>
      <c r="Q999" s="110"/>
      <c r="R999" s="110"/>
    </row>
    <row r="1000" spans="2:18">
      <c r="B1000" s="125"/>
      <c r="C1000" s="125"/>
      <c r="D1000" s="125"/>
      <c r="E1000" s="125"/>
      <c r="F1000" s="110"/>
      <c r="G1000" s="110"/>
      <c r="H1000" s="110"/>
      <c r="I1000" s="110"/>
      <c r="J1000" s="110"/>
      <c r="K1000" s="110"/>
      <c r="L1000" s="110"/>
      <c r="M1000" s="110"/>
      <c r="N1000" s="110"/>
      <c r="O1000" s="110"/>
      <c r="P1000" s="110"/>
      <c r="Q1000" s="110"/>
      <c r="R1000" s="110"/>
    </row>
    <row r="1001" spans="2:18">
      <c r="B1001" s="125"/>
      <c r="C1001" s="125"/>
      <c r="D1001" s="125"/>
      <c r="E1001" s="125"/>
      <c r="F1001" s="110"/>
      <c r="G1001" s="110"/>
      <c r="H1001" s="110"/>
      <c r="I1001" s="110"/>
      <c r="J1001" s="110"/>
      <c r="K1001" s="110"/>
      <c r="L1001" s="110"/>
      <c r="M1001" s="110"/>
      <c r="N1001" s="110"/>
      <c r="O1001" s="110"/>
      <c r="P1001" s="110"/>
      <c r="Q1001" s="110"/>
      <c r="R1001" s="110"/>
    </row>
    <row r="1002" spans="2:18">
      <c r="B1002" s="125"/>
      <c r="C1002" s="125"/>
      <c r="D1002" s="125"/>
      <c r="E1002" s="125"/>
      <c r="F1002" s="110"/>
      <c r="G1002" s="110"/>
      <c r="H1002" s="110"/>
      <c r="I1002" s="110"/>
      <c r="J1002" s="110"/>
      <c r="K1002" s="110"/>
      <c r="L1002" s="110"/>
      <c r="M1002" s="110"/>
      <c r="N1002" s="110"/>
      <c r="O1002" s="110"/>
      <c r="P1002" s="110"/>
      <c r="Q1002" s="110"/>
      <c r="R1002" s="110"/>
    </row>
    <row r="1003" spans="2:18">
      <c r="B1003" s="125"/>
      <c r="C1003" s="125"/>
      <c r="D1003" s="125"/>
      <c r="E1003" s="125"/>
      <c r="F1003" s="110"/>
      <c r="G1003" s="110"/>
      <c r="H1003" s="110"/>
      <c r="I1003" s="110"/>
      <c r="J1003" s="110"/>
      <c r="K1003" s="110"/>
      <c r="L1003" s="110"/>
      <c r="M1003" s="110"/>
      <c r="N1003" s="110"/>
      <c r="O1003" s="110"/>
      <c r="P1003" s="110"/>
      <c r="Q1003" s="110"/>
      <c r="R1003" s="110"/>
    </row>
    <row r="1004" spans="2:18">
      <c r="B1004" s="125"/>
      <c r="C1004" s="125"/>
      <c r="D1004" s="125"/>
      <c r="E1004" s="125"/>
      <c r="F1004" s="110"/>
      <c r="G1004" s="110"/>
      <c r="H1004" s="110"/>
      <c r="I1004" s="110"/>
      <c r="J1004" s="110"/>
      <c r="K1004" s="110"/>
      <c r="L1004" s="110"/>
      <c r="M1004" s="110"/>
      <c r="N1004" s="110"/>
      <c r="O1004" s="110"/>
      <c r="P1004" s="110"/>
      <c r="Q1004" s="110"/>
      <c r="R1004" s="110"/>
    </row>
    <row r="1005" spans="2:18">
      <c r="B1005" s="125"/>
      <c r="C1005" s="125"/>
      <c r="D1005" s="125"/>
      <c r="E1005" s="125"/>
      <c r="F1005" s="110"/>
      <c r="G1005" s="110"/>
      <c r="H1005" s="110"/>
      <c r="I1005" s="110"/>
      <c r="J1005" s="110"/>
      <c r="K1005" s="110"/>
      <c r="L1005" s="110"/>
      <c r="M1005" s="110"/>
      <c r="N1005" s="110"/>
      <c r="O1005" s="110"/>
      <c r="P1005" s="110"/>
      <c r="Q1005" s="110"/>
      <c r="R1005" s="110"/>
    </row>
    <row r="1006" spans="2:18">
      <c r="B1006" s="125"/>
      <c r="C1006" s="125"/>
      <c r="D1006" s="125"/>
      <c r="E1006" s="125"/>
      <c r="F1006" s="110"/>
      <c r="G1006" s="110"/>
      <c r="H1006" s="110"/>
      <c r="I1006" s="110"/>
      <c r="J1006" s="110"/>
      <c r="K1006" s="110"/>
      <c r="L1006" s="110"/>
      <c r="M1006" s="110"/>
      <c r="N1006" s="110"/>
      <c r="O1006" s="110"/>
      <c r="P1006" s="110"/>
      <c r="Q1006" s="110"/>
      <c r="R1006" s="110"/>
    </row>
    <row r="1007" spans="2:18">
      <c r="B1007" s="125"/>
      <c r="C1007" s="125"/>
      <c r="D1007" s="125"/>
      <c r="E1007" s="125"/>
      <c r="F1007" s="110"/>
      <c r="G1007" s="110"/>
      <c r="H1007" s="110"/>
      <c r="I1007" s="110"/>
      <c r="J1007" s="110"/>
      <c r="K1007" s="110"/>
      <c r="L1007" s="110"/>
      <c r="M1007" s="110"/>
      <c r="N1007" s="110"/>
      <c r="O1007" s="110"/>
      <c r="P1007" s="110"/>
      <c r="Q1007" s="110"/>
      <c r="R1007" s="110"/>
    </row>
    <row r="1008" spans="2:18">
      <c r="B1008" s="125"/>
      <c r="C1008" s="125"/>
      <c r="D1008" s="125"/>
      <c r="E1008" s="125"/>
      <c r="F1008" s="110"/>
      <c r="G1008" s="110"/>
      <c r="H1008" s="110"/>
      <c r="I1008" s="110"/>
      <c r="J1008" s="110"/>
      <c r="K1008" s="110"/>
      <c r="L1008" s="110"/>
      <c r="M1008" s="110"/>
      <c r="N1008" s="110"/>
      <c r="O1008" s="110"/>
      <c r="P1008" s="110"/>
      <c r="Q1008" s="110"/>
      <c r="R1008" s="110"/>
    </row>
    <row r="1009" spans="2:18">
      <c r="B1009" s="125"/>
      <c r="C1009" s="125"/>
      <c r="D1009" s="125"/>
      <c r="E1009" s="125"/>
      <c r="F1009" s="110"/>
      <c r="G1009" s="110"/>
      <c r="H1009" s="110"/>
      <c r="I1009" s="110"/>
      <c r="J1009" s="110"/>
      <c r="K1009" s="110"/>
      <c r="L1009" s="110"/>
      <c r="M1009" s="110"/>
      <c r="N1009" s="110"/>
      <c r="O1009" s="110"/>
      <c r="P1009" s="110"/>
      <c r="Q1009" s="110"/>
      <c r="R1009" s="110"/>
    </row>
    <row r="1010" spans="2:18">
      <c r="B1010" s="125"/>
      <c r="C1010" s="125"/>
      <c r="D1010" s="125"/>
      <c r="E1010" s="125"/>
      <c r="F1010" s="110"/>
      <c r="G1010" s="110"/>
      <c r="H1010" s="110"/>
      <c r="I1010" s="110"/>
      <c r="J1010" s="110"/>
      <c r="K1010" s="110"/>
      <c r="L1010" s="110"/>
      <c r="M1010" s="110"/>
      <c r="N1010" s="110"/>
      <c r="O1010" s="110"/>
      <c r="P1010" s="110"/>
      <c r="Q1010" s="110"/>
      <c r="R1010" s="110"/>
    </row>
    <row r="1011" spans="2:18">
      <c r="B1011" s="125"/>
      <c r="C1011" s="125"/>
      <c r="D1011" s="125"/>
      <c r="E1011" s="125"/>
      <c r="F1011" s="110"/>
      <c r="G1011" s="110"/>
      <c r="H1011" s="110"/>
      <c r="I1011" s="110"/>
      <c r="J1011" s="110"/>
      <c r="K1011" s="110"/>
      <c r="L1011" s="110"/>
      <c r="M1011" s="110"/>
      <c r="N1011" s="110"/>
      <c r="O1011" s="110"/>
      <c r="P1011" s="110"/>
      <c r="Q1011" s="110"/>
      <c r="R1011" s="110"/>
    </row>
    <row r="1012" spans="2:18">
      <c r="B1012" s="125"/>
      <c r="C1012" s="125"/>
      <c r="D1012" s="125"/>
      <c r="E1012" s="125"/>
      <c r="F1012" s="110"/>
      <c r="G1012" s="110"/>
      <c r="H1012" s="110"/>
      <c r="I1012" s="110"/>
      <c r="J1012" s="110"/>
      <c r="K1012" s="110"/>
      <c r="L1012" s="110"/>
      <c r="M1012" s="110"/>
      <c r="N1012" s="110"/>
      <c r="O1012" s="110"/>
      <c r="P1012" s="110"/>
      <c r="Q1012" s="110"/>
      <c r="R1012" s="110"/>
    </row>
    <row r="1013" spans="2:18">
      <c r="B1013" s="125"/>
      <c r="C1013" s="125"/>
      <c r="D1013" s="125"/>
      <c r="E1013" s="125"/>
      <c r="F1013" s="110"/>
      <c r="G1013" s="110"/>
      <c r="H1013" s="110"/>
      <c r="I1013" s="110"/>
      <c r="J1013" s="110"/>
      <c r="K1013" s="110"/>
      <c r="L1013" s="110"/>
      <c r="M1013" s="110"/>
      <c r="N1013" s="110"/>
      <c r="O1013" s="110"/>
      <c r="P1013" s="110"/>
      <c r="Q1013" s="110"/>
      <c r="R1013" s="110"/>
    </row>
    <row r="1014" spans="2:18">
      <c r="B1014" s="125"/>
      <c r="C1014" s="125"/>
      <c r="D1014" s="125"/>
      <c r="E1014" s="125"/>
      <c r="F1014" s="110"/>
      <c r="G1014" s="110"/>
      <c r="H1014" s="110"/>
      <c r="I1014" s="110"/>
      <c r="J1014" s="110"/>
      <c r="K1014" s="110"/>
      <c r="L1014" s="110"/>
      <c r="M1014" s="110"/>
      <c r="N1014" s="110"/>
      <c r="O1014" s="110"/>
      <c r="P1014" s="110"/>
      <c r="Q1014" s="110"/>
      <c r="R1014" s="110"/>
    </row>
    <row r="1015" spans="2:18">
      <c r="B1015" s="125"/>
      <c r="C1015" s="125"/>
      <c r="D1015" s="125"/>
      <c r="E1015" s="125"/>
      <c r="F1015" s="110"/>
      <c r="G1015" s="110"/>
      <c r="H1015" s="110"/>
      <c r="I1015" s="110"/>
      <c r="J1015" s="110"/>
      <c r="K1015" s="110"/>
      <c r="L1015" s="110"/>
      <c r="M1015" s="110"/>
      <c r="N1015" s="110"/>
      <c r="O1015" s="110"/>
      <c r="P1015" s="110"/>
      <c r="Q1015" s="110"/>
      <c r="R1015" s="110"/>
    </row>
    <row r="1016" spans="2:18">
      <c r="B1016" s="125"/>
      <c r="C1016" s="125"/>
      <c r="D1016" s="125"/>
      <c r="E1016" s="125"/>
      <c r="F1016" s="110"/>
      <c r="G1016" s="110"/>
      <c r="H1016" s="110"/>
      <c r="I1016" s="110"/>
      <c r="J1016" s="110"/>
      <c r="K1016" s="110"/>
      <c r="L1016" s="110"/>
      <c r="M1016" s="110"/>
      <c r="N1016" s="110"/>
      <c r="O1016" s="110"/>
      <c r="P1016" s="110"/>
      <c r="Q1016" s="110"/>
      <c r="R1016" s="110"/>
    </row>
    <row r="1017" spans="2:18">
      <c r="B1017" s="125"/>
      <c r="C1017" s="125"/>
      <c r="D1017" s="125"/>
      <c r="E1017" s="125"/>
      <c r="F1017" s="110"/>
      <c r="G1017" s="110"/>
      <c r="H1017" s="110"/>
      <c r="I1017" s="110"/>
      <c r="J1017" s="110"/>
      <c r="K1017" s="110"/>
      <c r="L1017" s="110"/>
      <c r="M1017" s="110"/>
      <c r="N1017" s="110"/>
      <c r="O1017" s="110"/>
      <c r="P1017" s="110"/>
      <c r="Q1017" s="110"/>
      <c r="R1017" s="110"/>
    </row>
    <row r="1018" spans="2:18">
      <c r="B1018" s="125"/>
      <c r="C1018" s="125"/>
      <c r="D1018" s="125"/>
      <c r="E1018" s="125"/>
      <c r="F1018" s="110"/>
      <c r="G1018" s="110"/>
      <c r="H1018" s="110"/>
      <c r="I1018" s="110"/>
      <c r="J1018" s="110"/>
      <c r="K1018" s="110"/>
      <c r="L1018" s="110"/>
      <c r="M1018" s="110"/>
      <c r="N1018" s="110"/>
      <c r="O1018" s="110"/>
      <c r="P1018" s="110"/>
      <c r="Q1018" s="110"/>
      <c r="R1018" s="110"/>
    </row>
    <row r="1019" spans="2:18">
      <c r="B1019" s="125"/>
      <c r="C1019" s="125"/>
      <c r="D1019" s="125"/>
      <c r="E1019" s="125"/>
      <c r="F1019" s="110"/>
      <c r="G1019" s="110"/>
      <c r="H1019" s="110"/>
      <c r="I1019" s="110"/>
      <c r="J1019" s="110"/>
      <c r="K1019" s="110"/>
      <c r="L1019" s="110"/>
      <c r="M1019" s="110"/>
      <c r="N1019" s="110"/>
      <c r="O1019" s="110"/>
      <c r="P1019" s="110"/>
      <c r="Q1019" s="110"/>
      <c r="R1019" s="110"/>
    </row>
    <row r="1020" spans="2:18">
      <c r="B1020" s="125"/>
      <c r="C1020" s="125"/>
      <c r="D1020" s="125"/>
      <c r="E1020" s="125"/>
      <c r="F1020" s="110"/>
      <c r="G1020" s="110"/>
      <c r="H1020" s="110"/>
      <c r="I1020" s="110"/>
      <c r="J1020" s="110"/>
      <c r="K1020" s="110"/>
      <c r="L1020" s="110"/>
      <c r="M1020" s="110"/>
      <c r="N1020" s="110"/>
      <c r="O1020" s="110"/>
      <c r="P1020" s="110"/>
      <c r="Q1020" s="110"/>
      <c r="R1020" s="110"/>
    </row>
    <row r="1021" spans="2:18">
      <c r="B1021" s="125"/>
      <c r="C1021" s="125"/>
      <c r="D1021" s="125"/>
      <c r="E1021" s="125"/>
      <c r="F1021" s="110"/>
      <c r="G1021" s="110"/>
      <c r="H1021" s="110"/>
      <c r="I1021" s="110"/>
      <c r="J1021" s="110"/>
      <c r="K1021" s="110"/>
      <c r="L1021" s="110"/>
      <c r="M1021" s="110"/>
      <c r="N1021" s="110"/>
      <c r="O1021" s="110"/>
      <c r="P1021" s="110"/>
      <c r="Q1021" s="110"/>
      <c r="R1021" s="110"/>
    </row>
    <row r="1022" spans="2:18">
      <c r="B1022" s="125"/>
      <c r="C1022" s="125"/>
      <c r="D1022" s="125"/>
      <c r="E1022" s="125"/>
      <c r="F1022" s="110"/>
      <c r="G1022" s="110"/>
      <c r="H1022" s="110"/>
      <c r="I1022" s="110"/>
      <c r="J1022" s="110"/>
      <c r="K1022" s="110"/>
      <c r="L1022" s="110"/>
      <c r="M1022" s="110"/>
      <c r="N1022" s="110"/>
      <c r="O1022" s="110"/>
      <c r="P1022" s="110"/>
      <c r="Q1022" s="110"/>
      <c r="R1022" s="110"/>
    </row>
    <row r="1023" spans="2:18">
      <c r="B1023" s="125"/>
      <c r="C1023" s="125"/>
      <c r="D1023" s="125"/>
      <c r="E1023" s="125"/>
      <c r="F1023" s="110"/>
      <c r="G1023" s="110"/>
      <c r="H1023" s="110"/>
      <c r="I1023" s="110"/>
      <c r="J1023" s="110"/>
      <c r="K1023" s="110"/>
      <c r="L1023" s="110"/>
      <c r="M1023" s="110"/>
      <c r="N1023" s="110"/>
      <c r="O1023" s="110"/>
      <c r="P1023" s="110"/>
      <c r="Q1023" s="110"/>
      <c r="R1023" s="110"/>
    </row>
    <row r="1024" spans="2:18">
      <c r="B1024" s="125"/>
      <c r="C1024" s="125"/>
      <c r="D1024" s="125"/>
      <c r="E1024" s="125"/>
      <c r="F1024" s="110"/>
      <c r="G1024" s="110"/>
      <c r="H1024" s="110"/>
      <c r="I1024" s="110"/>
      <c r="J1024" s="110"/>
      <c r="K1024" s="110"/>
      <c r="L1024" s="110"/>
      <c r="M1024" s="110"/>
      <c r="N1024" s="110"/>
      <c r="O1024" s="110"/>
      <c r="P1024" s="110"/>
      <c r="Q1024" s="110"/>
      <c r="R1024" s="110"/>
    </row>
    <row r="1025" spans="2:18">
      <c r="B1025" s="125"/>
      <c r="C1025" s="125"/>
      <c r="D1025" s="125"/>
      <c r="E1025" s="125"/>
      <c r="F1025" s="110"/>
      <c r="G1025" s="110"/>
      <c r="H1025" s="110"/>
      <c r="I1025" s="110"/>
      <c r="J1025" s="110"/>
      <c r="K1025" s="110"/>
      <c r="L1025" s="110"/>
      <c r="M1025" s="110"/>
      <c r="N1025" s="110"/>
      <c r="O1025" s="110"/>
      <c r="P1025" s="110"/>
      <c r="Q1025" s="110"/>
      <c r="R1025" s="110"/>
    </row>
    <row r="1026" spans="2:18">
      <c r="B1026" s="125"/>
      <c r="C1026" s="125"/>
      <c r="D1026" s="125"/>
      <c r="E1026" s="125"/>
      <c r="F1026" s="110"/>
      <c r="G1026" s="110"/>
      <c r="H1026" s="110"/>
      <c r="I1026" s="110"/>
      <c r="J1026" s="110"/>
      <c r="K1026" s="110"/>
      <c r="L1026" s="110"/>
      <c r="M1026" s="110"/>
      <c r="N1026" s="110"/>
      <c r="O1026" s="110"/>
      <c r="P1026" s="110"/>
      <c r="Q1026" s="110"/>
      <c r="R1026" s="110"/>
    </row>
    <row r="1027" spans="2:18">
      <c r="B1027" s="125"/>
      <c r="C1027" s="125"/>
      <c r="D1027" s="125"/>
      <c r="E1027" s="125"/>
      <c r="F1027" s="110"/>
      <c r="G1027" s="110"/>
      <c r="H1027" s="110"/>
      <c r="I1027" s="110"/>
      <c r="J1027" s="110"/>
      <c r="K1027" s="110"/>
      <c r="L1027" s="110"/>
      <c r="M1027" s="110"/>
      <c r="N1027" s="110"/>
      <c r="O1027" s="110"/>
      <c r="P1027" s="110"/>
      <c r="Q1027" s="110"/>
      <c r="R1027" s="110"/>
    </row>
    <row r="1028" spans="2:18">
      <c r="B1028" s="125"/>
      <c r="C1028" s="125"/>
      <c r="D1028" s="125"/>
      <c r="E1028" s="125"/>
      <c r="F1028" s="110"/>
      <c r="G1028" s="110"/>
      <c r="H1028" s="110"/>
      <c r="I1028" s="110"/>
      <c r="J1028" s="110"/>
      <c r="K1028" s="110"/>
      <c r="L1028" s="110"/>
      <c r="M1028" s="110"/>
      <c r="N1028" s="110"/>
      <c r="O1028" s="110"/>
      <c r="P1028" s="110"/>
      <c r="Q1028" s="110"/>
      <c r="R1028" s="110"/>
    </row>
    <row r="1029" spans="2:18">
      <c r="B1029" s="125"/>
      <c r="C1029" s="125"/>
      <c r="D1029" s="125"/>
      <c r="E1029" s="125"/>
      <c r="F1029" s="110"/>
      <c r="G1029" s="110"/>
      <c r="H1029" s="110"/>
      <c r="I1029" s="110"/>
      <c r="J1029" s="110"/>
      <c r="K1029" s="110"/>
      <c r="L1029" s="110"/>
      <c r="M1029" s="110"/>
      <c r="N1029" s="110"/>
      <c r="O1029" s="110"/>
      <c r="P1029" s="110"/>
      <c r="Q1029" s="110"/>
      <c r="R1029" s="110"/>
    </row>
    <row r="1030" spans="2:18">
      <c r="B1030" s="125"/>
      <c r="C1030" s="125"/>
      <c r="D1030" s="125"/>
      <c r="E1030" s="125"/>
      <c r="F1030" s="110"/>
      <c r="G1030" s="110"/>
      <c r="H1030" s="110"/>
      <c r="I1030" s="110"/>
      <c r="J1030" s="110"/>
      <c r="K1030" s="110"/>
      <c r="L1030" s="110"/>
      <c r="M1030" s="110"/>
      <c r="N1030" s="110"/>
      <c r="O1030" s="110"/>
      <c r="P1030" s="110"/>
      <c r="Q1030" s="110"/>
      <c r="R1030" s="110"/>
    </row>
    <row r="1031" spans="2:18">
      <c r="B1031" s="125"/>
      <c r="C1031" s="125"/>
      <c r="D1031" s="125"/>
      <c r="E1031" s="125"/>
      <c r="F1031" s="110"/>
      <c r="G1031" s="110"/>
      <c r="H1031" s="110"/>
      <c r="I1031" s="110"/>
      <c r="J1031" s="110"/>
      <c r="K1031" s="110"/>
      <c r="L1031" s="110"/>
      <c r="M1031" s="110"/>
      <c r="N1031" s="110"/>
      <c r="O1031" s="110"/>
      <c r="P1031" s="110"/>
      <c r="Q1031" s="110"/>
      <c r="R1031" s="110"/>
    </row>
    <row r="1032" spans="2:18">
      <c r="B1032" s="125"/>
      <c r="C1032" s="125"/>
      <c r="D1032" s="125"/>
      <c r="E1032" s="125"/>
      <c r="F1032" s="110"/>
      <c r="G1032" s="110"/>
      <c r="H1032" s="110"/>
      <c r="I1032" s="110"/>
      <c r="J1032" s="110"/>
      <c r="K1032" s="110"/>
      <c r="L1032" s="110"/>
      <c r="M1032" s="110"/>
      <c r="N1032" s="110"/>
      <c r="O1032" s="110"/>
      <c r="P1032" s="110"/>
      <c r="Q1032" s="110"/>
      <c r="R1032" s="110"/>
    </row>
    <row r="1033" spans="2:18">
      <c r="B1033" s="125"/>
      <c r="C1033" s="125"/>
      <c r="D1033" s="125"/>
      <c r="E1033" s="125"/>
      <c r="F1033" s="110"/>
      <c r="G1033" s="110"/>
      <c r="H1033" s="110"/>
      <c r="I1033" s="110"/>
      <c r="J1033" s="110"/>
      <c r="K1033" s="110"/>
      <c r="L1033" s="110"/>
      <c r="M1033" s="110"/>
      <c r="N1033" s="110"/>
      <c r="O1033" s="110"/>
      <c r="P1033" s="110"/>
      <c r="Q1033" s="110"/>
      <c r="R1033" s="110"/>
    </row>
    <row r="1034" spans="2:18">
      <c r="B1034" s="125"/>
      <c r="C1034" s="125"/>
      <c r="D1034" s="125"/>
      <c r="E1034" s="125"/>
      <c r="F1034" s="110"/>
      <c r="G1034" s="110"/>
      <c r="H1034" s="110"/>
      <c r="I1034" s="110"/>
      <c r="J1034" s="110"/>
      <c r="K1034" s="110"/>
      <c r="L1034" s="110"/>
      <c r="M1034" s="110"/>
      <c r="N1034" s="110"/>
      <c r="O1034" s="110"/>
      <c r="P1034" s="110"/>
      <c r="Q1034" s="110"/>
      <c r="R1034" s="110"/>
    </row>
    <row r="1035" spans="2:18">
      <c r="B1035" s="125"/>
      <c r="C1035" s="125"/>
      <c r="D1035" s="125"/>
      <c r="E1035" s="125"/>
      <c r="F1035" s="110"/>
      <c r="G1035" s="110"/>
      <c r="H1035" s="110"/>
      <c r="I1035" s="110"/>
      <c r="J1035" s="110"/>
      <c r="K1035" s="110"/>
      <c r="L1035" s="110"/>
      <c r="M1035" s="110"/>
      <c r="N1035" s="110"/>
      <c r="O1035" s="110"/>
      <c r="P1035" s="110"/>
      <c r="Q1035" s="110"/>
      <c r="R1035" s="110"/>
    </row>
    <row r="1036" spans="2:18">
      <c r="B1036" s="125"/>
      <c r="C1036" s="125"/>
      <c r="D1036" s="125"/>
      <c r="E1036" s="125"/>
      <c r="F1036" s="110"/>
      <c r="G1036" s="110"/>
      <c r="H1036" s="110"/>
      <c r="I1036" s="110"/>
      <c r="J1036" s="110"/>
      <c r="K1036" s="110"/>
      <c r="L1036" s="110"/>
      <c r="M1036" s="110"/>
      <c r="N1036" s="110"/>
      <c r="O1036" s="110"/>
      <c r="P1036" s="110"/>
      <c r="Q1036" s="110"/>
      <c r="R1036" s="110"/>
    </row>
    <row r="1037" spans="2:18">
      <c r="B1037" s="125"/>
      <c r="C1037" s="125"/>
      <c r="D1037" s="125"/>
      <c r="E1037" s="125"/>
      <c r="F1037" s="110"/>
      <c r="G1037" s="110"/>
      <c r="H1037" s="110"/>
      <c r="I1037" s="110"/>
      <c r="J1037" s="110"/>
      <c r="K1037" s="110"/>
      <c r="L1037" s="110"/>
      <c r="M1037" s="110"/>
      <c r="N1037" s="110"/>
      <c r="O1037" s="110"/>
      <c r="P1037" s="110"/>
      <c r="Q1037" s="110"/>
      <c r="R1037" s="110"/>
    </row>
    <row r="1038" spans="2:18">
      <c r="B1038" s="125"/>
      <c r="C1038" s="125"/>
      <c r="D1038" s="125"/>
      <c r="E1038" s="125"/>
      <c r="F1038" s="110"/>
      <c r="G1038" s="110"/>
      <c r="H1038" s="110"/>
      <c r="I1038" s="110"/>
      <c r="J1038" s="110"/>
      <c r="K1038" s="110"/>
      <c r="L1038" s="110"/>
      <c r="M1038" s="110"/>
      <c r="N1038" s="110"/>
      <c r="O1038" s="110"/>
      <c r="P1038" s="110"/>
      <c r="Q1038" s="110"/>
      <c r="R1038" s="110"/>
    </row>
    <row r="1039" spans="2:18">
      <c r="B1039" s="125"/>
      <c r="C1039" s="125"/>
      <c r="D1039" s="125"/>
      <c r="E1039" s="125"/>
      <c r="F1039" s="110"/>
      <c r="G1039" s="110"/>
      <c r="H1039" s="110"/>
      <c r="I1039" s="110"/>
      <c r="J1039" s="110"/>
      <c r="K1039" s="110"/>
      <c r="L1039" s="110"/>
      <c r="M1039" s="110"/>
      <c r="N1039" s="110"/>
      <c r="O1039" s="110"/>
      <c r="P1039" s="110"/>
      <c r="Q1039" s="110"/>
      <c r="R1039" s="110"/>
    </row>
    <row r="1040" spans="2:18">
      <c r="B1040" s="125"/>
      <c r="C1040" s="125"/>
      <c r="D1040" s="125"/>
      <c r="E1040" s="125"/>
      <c r="F1040" s="110"/>
      <c r="G1040" s="110"/>
      <c r="H1040" s="110"/>
      <c r="I1040" s="110"/>
      <c r="J1040" s="110"/>
      <c r="K1040" s="110"/>
      <c r="L1040" s="110"/>
      <c r="M1040" s="110"/>
      <c r="N1040" s="110"/>
      <c r="O1040" s="110"/>
      <c r="P1040" s="110"/>
      <c r="Q1040" s="110"/>
      <c r="R1040" s="110"/>
    </row>
    <row r="1041" spans="2:18">
      <c r="B1041" s="125"/>
      <c r="C1041" s="125"/>
      <c r="D1041" s="125"/>
      <c r="E1041" s="125"/>
      <c r="F1041" s="110"/>
      <c r="G1041" s="110"/>
      <c r="H1041" s="110"/>
      <c r="I1041" s="110"/>
      <c r="J1041" s="110"/>
      <c r="K1041" s="110"/>
      <c r="L1041" s="110"/>
      <c r="M1041" s="110"/>
      <c r="N1041" s="110"/>
      <c r="O1041" s="110"/>
      <c r="P1041" s="110"/>
      <c r="Q1041" s="110"/>
      <c r="R1041" s="110"/>
    </row>
    <row r="1042" spans="2:18">
      <c r="B1042" s="125"/>
      <c r="C1042" s="125"/>
      <c r="D1042" s="125"/>
      <c r="E1042" s="125"/>
      <c r="F1042" s="110"/>
      <c r="G1042" s="110"/>
      <c r="H1042" s="110"/>
      <c r="I1042" s="110"/>
      <c r="J1042" s="110"/>
      <c r="K1042" s="110"/>
      <c r="L1042" s="110"/>
      <c r="M1042" s="110"/>
      <c r="N1042" s="110"/>
      <c r="O1042" s="110"/>
      <c r="P1042" s="110"/>
      <c r="Q1042" s="110"/>
      <c r="R1042" s="110"/>
    </row>
    <row r="1043" spans="2:18">
      <c r="B1043" s="125"/>
      <c r="C1043" s="125"/>
      <c r="D1043" s="125"/>
      <c r="E1043" s="125"/>
      <c r="F1043" s="110"/>
      <c r="G1043" s="110"/>
      <c r="H1043" s="110"/>
      <c r="I1043" s="110"/>
      <c r="J1043" s="110"/>
      <c r="K1043" s="110"/>
      <c r="L1043" s="110"/>
      <c r="M1043" s="110"/>
      <c r="N1043" s="110"/>
      <c r="O1043" s="110"/>
      <c r="P1043" s="110"/>
      <c r="Q1043" s="110"/>
      <c r="R1043" s="110"/>
    </row>
    <row r="1044" spans="2:18">
      <c r="B1044" s="125"/>
      <c r="C1044" s="125"/>
      <c r="D1044" s="125"/>
      <c r="E1044" s="125"/>
      <c r="F1044" s="110"/>
      <c r="G1044" s="110"/>
      <c r="H1044" s="110"/>
      <c r="I1044" s="110"/>
      <c r="J1044" s="110"/>
      <c r="K1044" s="110"/>
      <c r="L1044" s="110"/>
      <c r="M1044" s="110"/>
      <c r="N1044" s="110"/>
      <c r="O1044" s="110"/>
      <c r="P1044" s="110"/>
      <c r="Q1044" s="110"/>
      <c r="R1044" s="110"/>
    </row>
    <row r="1045" spans="2:18">
      <c r="B1045" s="125"/>
      <c r="C1045" s="125"/>
      <c r="D1045" s="125"/>
      <c r="E1045" s="125"/>
      <c r="F1045" s="110"/>
      <c r="G1045" s="110"/>
      <c r="H1045" s="110"/>
      <c r="I1045" s="110"/>
      <c r="J1045" s="110"/>
      <c r="K1045" s="110"/>
      <c r="L1045" s="110"/>
      <c r="M1045" s="110"/>
      <c r="N1045" s="110"/>
      <c r="O1045" s="110"/>
      <c r="P1045" s="110"/>
      <c r="Q1045" s="110"/>
      <c r="R1045" s="110"/>
    </row>
    <row r="1046" spans="2:18">
      <c r="B1046" s="125"/>
      <c r="C1046" s="125"/>
      <c r="D1046" s="125"/>
      <c r="E1046" s="125"/>
      <c r="F1046" s="110"/>
      <c r="G1046" s="110"/>
      <c r="H1046" s="110"/>
      <c r="I1046" s="110"/>
      <c r="J1046" s="110"/>
      <c r="K1046" s="110"/>
      <c r="L1046" s="110"/>
      <c r="M1046" s="110"/>
      <c r="N1046" s="110"/>
      <c r="O1046" s="110"/>
      <c r="P1046" s="110"/>
      <c r="Q1046" s="110"/>
      <c r="R1046" s="110"/>
    </row>
    <row r="1047" spans="2:18">
      <c r="B1047" s="125"/>
      <c r="C1047" s="125"/>
      <c r="D1047" s="125"/>
      <c r="E1047" s="125"/>
      <c r="F1047" s="110"/>
      <c r="G1047" s="110"/>
      <c r="H1047" s="110"/>
      <c r="I1047" s="110"/>
      <c r="J1047" s="110"/>
      <c r="K1047" s="110"/>
      <c r="L1047" s="110"/>
      <c r="M1047" s="110"/>
      <c r="N1047" s="110"/>
      <c r="O1047" s="110"/>
      <c r="P1047" s="110"/>
      <c r="Q1047" s="110"/>
      <c r="R1047" s="110"/>
    </row>
    <row r="1048" spans="2:18">
      <c r="B1048" s="125"/>
      <c r="C1048" s="125"/>
      <c r="D1048" s="125"/>
      <c r="E1048" s="125"/>
      <c r="F1048" s="110"/>
      <c r="G1048" s="110"/>
      <c r="H1048" s="110"/>
      <c r="I1048" s="110"/>
      <c r="J1048" s="110"/>
      <c r="K1048" s="110"/>
      <c r="L1048" s="110"/>
      <c r="M1048" s="110"/>
      <c r="N1048" s="110"/>
      <c r="O1048" s="110"/>
      <c r="P1048" s="110"/>
      <c r="Q1048" s="110"/>
      <c r="R1048" s="110"/>
    </row>
    <row r="1049" spans="2:18">
      <c r="B1049" s="125"/>
      <c r="C1049" s="125"/>
      <c r="D1049" s="125"/>
      <c r="E1049" s="125"/>
      <c r="F1049" s="110"/>
      <c r="G1049" s="110"/>
      <c r="H1049" s="110"/>
      <c r="I1049" s="110"/>
      <c r="J1049" s="110"/>
      <c r="K1049" s="110"/>
      <c r="L1049" s="110"/>
      <c r="M1049" s="110"/>
      <c r="N1049" s="110"/>
      <c r="O1049" s="110"/>
      <c r="P1049" s="110"/>
      <c r="Q1049" s="110"/>
      <c r="R1049" s="110"/>
    </row>
    <row r="1050" spans="2:18">
      <c r="B1050" s="125"/>
      <c r="C1050" s="125"/>
      <c r="D1050" s="125"/>
      <c r="E1050" s="125"/>
      <c r="F1050" s="110"/>
      <c r="G1050" s="110"/>
      <c r="H1050" s="110"/>
      <c r="I1050" s="110"/>
      <c r="J1050" s="110"/>
      <c r="K1050" s="110"/>
      <c r="L1050" s="110"/>
      <c r="M1050" s="110"/>
      <c r="N1050" s="110"/>
      <c r="O1050" s="110"/>
      <c r="P1050" s="110"/>
      <c r="Q1050" s="110"/>
      <c r="R1050" s="110"/>
    </row>
    <row r="1051" spans="2:18">
      <c r="B1051" s="125"/>
      <c r="C1051" s="125"/>
      <c r="D1051" s="125"/>
      <c r="E1051" s="125"/>
      <c r="F1051" s="110"/>
      <c r="G1051" s="110"/>
      <c r="H1051" s="110"/>
      <c r="I1051" s="110"/>
      <c r="J1051" s="110"/>
      <c r="K1051" s="110"/>
      <c r="L1051" s="110"/>
      <c r="M1051" s="110"/>
      <c r="N1051" s="110"/>
      <c r="O1051" s="110"/>
      <c r="P1051" s="110"/>
      <c r="Q1051" s="110"/>
      <c r="R1051" s="110"/>
    </row>
    <row r="1052" spans="2:18">
      <c r="B1052" s="125"/>
      <c r="C1052" s="125"/>
      <c r="D1052" s="125"/>
      <c r="E1052" s="125"/>
      <c r="F1052" s="110"/>
      <c r="G1052" s="110"/>
      <c r="H1052" s="110"/>
      <c r="I1052" s="110"/>
      <c r="J1052" s="110"/>
      <c r="K1052" s="110"/>
      <c r="L1052" s="110"/>
      <c r="M1052" s="110"/>
      <c r="N1052" s="110"/>
      <c r="O1052" s="110"/>
      <c r="P1052" s="110"/>
      <c r="Q1052" s="110"/>
      <c r="R1052" s="110"/>
    </row>
    <row r="1053" spans="2:18">
      <c r="B1053" s="125"/>
      <c r="C1053" s="125"/>
      <c r="D1053" s="125"/>
      <c r="E1053" s="125"/>
      <c r="F1053" s="110"/>
      <c r="G1053" s="110"/>
      <c r="H1053" s="110"/>
      <c r="I1053" s="110"/>
      <c r="J1053" s="110"/>
      <c r="K1053" s="110"/>
      <c r="L1053" s="110"/>
      <c r="M1053" s="110"/>
      <c r="N1053" s="110"/>
      <c r="O1053" s="110"/>
      <c r="P1053" s="110"/>
      <c r="Q1053" s="110"/>
      <c r="R1053" s="110"/>
    </row>
    <row r="1054" spans="2:18">
      <c r="B1054" s="125"/>
      <c r="C1054" s="125"/>
      <c r="D1054" s="125"/>
      <c r="E1054" s="125"/>
      <c r="F1054" s="110"/>
      <c r="G1054" s="110"/>
      <c r="H1054" s="110"/>
      <c r="I1054" s="110"/>
      <c r="J1054" s="110"/>
      <c r="K1054" s="110"/>
      <c r="L1054" s="110"/>
      <c r="M1054" s="110"/>
      <c r="N1054" s="110"/>
      <c r="O1054" s="110"/>
      <c r="P1054" s="110"/>
      <c r="Q1054" s="110"/>
      <c r="R1054" s="110"/>
    </row>
    <row r="1055" spans="2:18">
      <c r="B1055" s="125"/>
      <c r="C1055" s="125"/>
      <c r="D1055" s="125"/>
      <c r="E1055" s="125"/>
      <c r="F1055" s="110"/>
      <c r="G1055" s="110"/>
      <c r="H1055" s="110"/>
      <c r="I1055" s="110"/>
      <c r="J1055" s="110"/>
      <c r="K1055" s="110"/>
      <c r="L1055" s="110"/>
      <c r="M1055" s="110"/>
      <c r="N1055" s="110"/>
      <c r="O1055" s="110"/>
      <c r="P1055" s="110"/>
      <c r="Q1055" s="110"/>
      <c r="R1055" s="110"/>
    </row>
    <row r="1056" spans="2:18">
      <c r="B1056" s="125"/>
      <c r="C1056" s="125"/>
      <c r="D1056" s="125"/>
      <c r="E1056" s="125"/>
      <c r="F1056" s="110"/>
      <c r="G1056" s="110"/>
      <c r="H1056" s="110"/>
      <c r="I1056" s="110"/>
      <c r="J1056" s="110"/>
      <c r="K1056" s="110"/>
      <c r="L1056" s="110"/>
      <c r="M1056" s="110"/>
      <c r="N1056" s="110"/>
      <c r="O1056" s="110"/>
      <c r="P1056" s="110"/>
      <c r="Q1056" s="110"/>
      <c r="R1056" s="110"/>
    </row>
    <row r="1057" spans="2:18">
      <c r="B1057" s="125"/>
      <c r="C1057" s="125"/>
      <c r="D1057" s="125"/>
      <c r="E1057" s="125"/>
      <c r="F1057" s="110"/>
      <c r="G1057" s="110"/>
      <c r="H1057" s="110"/>
      <c r="I1057" s="110"/>
      <c r="J1057" s="110"/>
      <c r="K1057" s="110"/>
      <c r="L1057" s="110"/>
      <c r="M1057" s="110"/>
      <c r="N1057" s="110"/>
      <c r="O1057" s="110"/>
      <c r="P1057" s="110"/>
      <c r="Q1057" s="110"/>
      <c r="R1057" s="110"/>
    </row>
    <row r="1058" spans="2:18">
      <c r="B1058" s="125"/>
      <c r="C1058" s="125"/>
      <c r="D1058" s="125"/>
      <c r="E1058" s="125"/>
      <c r="F1058" s="110"/>
      <c r="G1058" s="110"/>
      <c r="H1058" s="110"/>
      <c r="I1058" s="110"/>
      <c r="J1058" s="110"/>
      <c r="K1058" s="110"/>
      <c r="L1058" s="110"/>
      <c r="M1058" s="110"/>
      <c r="N1058" s="110"/>
      <c r="O1058" s="110"/>
      <c r="P1058" s="110"/>
      <c r="Q1058" s="110"/>
      <c r="R1058" s="110"/>
    </row>
    <row r="1059" spans="2:18">
      <c r="B1059" s="125"/>
      <c r="C1059" s="125"/>
      <c r="D1059" s="125"/>
      <c r="E1059" s="125"/>
      <c r="F1059" s="110"/>
      <c r="G1059" s="110"/>
      <c r="H1059" s="110"/>
      <c r="I1059" s="110"/>
      <c r="J1059" s="110"/>
      <c r="K1059" s="110"/>
      <c r="L1059" s="110"/>
      <c r="M1059" s="110"/>
      <c r="N1059" s="110"/>
      <c r="O1059" s="110"/>
      <c r="P1059" s="110"/>
      <c r="Q1059" s="110"/>
      <c r="R1059" s="110"/>
    </row>
    <row r="1060" spans="2:18">
      <c r="B1060" s="125"/>
      <c r="C1060" s="125"/>
      <c r="D1060" s="125"/>
      <c r="E1060" s="125"/>
      <c r="F1060" s="110"/>
      <c r="G1060" s="110"/>
      <c r="H1060" s="110"/>
      <c r="I1060" s="110"/>
      <c r="J1060" s="110"/>
      <c r="K1060" s="110"/>
      <c r="L1060" s="110"/>
      <c r="M1060" s="110"/>
      <c r="N1060" s="110"/>
      <c r="O1060" s="110"/>
      <c r="P1060" s="110"/>
      <c r="Q1060" s="110"/>
      <c r="R1060" s="110"/>
    </row>
    <row r="1061" spans="2:18">
      <c r="B1061" s="125"/>
      <c r="C1061" s="125"/>
      <c r="D1061" s="125"/>
      <c r="E1061" s="125"/>
      <c r="F1061" s="110"/>
      <c r="G1061" s="110"/>
      <c r="H1061" s="110"/>
      <c r="I1061" s="110"/>
      <c r="J1061" s="110"/>
      <c r="K1061" s="110"/>
      <c r="L1061" s="110"/>
      <c r="M1061" s="110"/>
      <c r="N1061" s="110"/>
      <c r="O1061" s="110"/>
      <c r="P1061" s="110"/>
      <c r="Q1061" s="110"/>
      <c r="R1061" s="110"/>
    </row>
    <row r="1062" spans="2:18">
      <c r="B1062" s="125"/>
      <c r="C1062" s="125"/>
      <c r="D1062" s="125"/>
      <c r="E1062" s="125"/>
      <c r="F1062" s="110"/>
      <c r="G1062" s="110"/>
      <c r="H1062" s="110"/>
      <c r="I1062" s="110"/>
      <c r="J1062" s="110"/>
      <c r="K1062" s="110"/>
      <c r="L1062" s="110"/>
      <c r="M1062" s="110"/>
      <c r="N1062" s="110"/>
      <c r="O1062" s="110"/>
      <c r="P1062" s="110"/>
      <c r="Q1062" s="110"/>
      <c r="R1062" s="110"/>
    </row>
    <row r="1063" spans="2:18">
      <c r="B1063" s="125"/>
      <c r="C1063" s="125"/>
      <c r="D1063" s="125"/>
      <c r="E1063" s="125"/>
      <c r="F1063" s="110"/>
      <c r="G1063" s="110"/>
      <c r="H1063" s="110"/>
      <c r="I1063" s="110"/>
      <c r="J1063" s="110"/>
      <c r="K1063" s="110"/>
      <c r="L1063" s="110"/>
      <c r="M1063" s="110"/>
      <c r="N1063" s="110"/>
      <c r="O1063" s="110"/>
      <c r="P1063" s="110"/>
      <c r="Q1063" s="110"/>
      <c r="R1063" s="110"/>
    </row>
    <row r="1064" spans="2:18">
      <c r="B1064" s="125"/>
      <c r="C1064" s="125"/>
      <c r="D1064" s="125"/>
      <c r="E1064" s="125"/>
      <c r="F1064" s="110"/>
      <c r="G1064" s="110"/>
      <c r="H1064" s="110"/>
      <c r="I1064" s="110"/>
      <c r="J1064" s="110"/>
      <c r="K1064" s="110"/>
      <c r="L1064" s="110"/>
      <c r="M1064" s="110"/>
      <c r="N1064" s="110"/>
      <c r="O1064" s="110"/>
      <c r="P1064" s="110"/>
      <c r="Q1064" s="110"/>
      <c r="R1064" s="110"/>
    </row>
    <row r="1065" spans="2:18">
      <c r="B1065" s="125"/>
      <c r="C1065" s="125"/>
      <c r="D1065" s="125"/>
      <c r="E1065" s="125"/>
      <c r="F1065" s="110"/>
      <c r="G1065" s="110"/>
      <c r="H1065" s="110"/>
      <c r="I1065" s="110"/>
      <c r="J1065" s="110"/>
      <c r="K1065" s="110"/>
      <c r="L1065" s="110"/>
      <c r="M1065" s="110"/>
      <c r="N1065" s="110"/>
      <c r="O1065" s="110"/>
      <c r="P1065" s="110"/>
      <c r="Q1065" s="110"/>
      <c r="R1065" s="110"/>
    </row>
    <row r="1066" spans="2:18">
      <c r="B1066" s="125"/>
      <c r="C1066" s="125"/>
      <c r="D1066" s="125"/>
      <c r="E1066" s="125"/>
      <c r="F1066" s="110"/>
      <c r="G1066" s="110"/>
      <c r="H1066" s="110"/>
      <c r="I1066" s="110"/>
      <c r="J1066" s="110"/>
      <c r="K1066" s="110"/>
      <c r="L1066" s="110"/>
      <c r="M1066" s="110"/>
      <c r="N1066" s="110"/>
      <c r="O1066" s="110"/>
      <c r="P1066" s="110"/>
      <c r="Q1066" s="110"/>
      <c r="R1066" s="110"/>
    </row>
  </sheetData>
  <sheetProtection sheet="1" objects="1" scenarios="1"/>
  <mergeCells count="1">
    <mergeCell ref="B6:R6"/>
  </mergeCells>
  <phoneticPr fontId="4" type="noConversion"/>
  <conditionalFormatting sqref="B102:B104">
    <cfRule type="cellIs" dxfId="40" priority="384" operator="equal">
      <formula>2958465</formula>
    </cfRule>
    <cfRule type="cellIs" dxfId="39" priority="385" operator="equal">
      <formula>"NR3"</formula>
    </cfRule>
    <cfRule type="cellIs" dxfId="38" priority="386" operator="equal">
      <formula>"דירוג פנימי"</formula>
    </cfRule>
  </conditionalFormatting>
  <conditionalFormatting sqref="B102:B104">
    <cfRule type="cellIs" dxfId="37" priority="383" operator="equal">
      <formula>2958465</formula>
    </cfRule>
  </conditionalFormatting>
  <conditionalFormatting sqref="B11:B12 B24:B25">
    <cfRule type="cellIs" dxfId="36" priority="382" operator="equal">
      <formula>"NR3"</formula>
    </cfRule>
  </conditionalFormatting>
  <conditionalFormatting sqref="B13:B21">
    <cfRule type="cellIs" dxfId="35" priority="36" operator="equal">
      <formula>"NR3"</formula>
    </cfRule>
  </conditionalFormatting>
  <conditionalFormatting sqref="B22:B23">
    <cfRule type="cellIs" dxfId="34" priority="35" operator="equal">
      <formula>"NR3"</formula>
    </cfRule>
  </conditionalFormatting>
  <conditionalFormatting sqref="B29">
    <cfRule type="cellIs" dxfId="33" priority="28" operator="equal">
      <formula>"NR3"</formula>
    </cfRule>
  </conditionalFormatting>
  <conditionalFormatting sqref="B94">
    <cfRule type="cellIs" dxfId="32" priority="23" operator="equal">
      <formula>"NR3"</formula>
    </cfRule>
  </conditionalFormatting>
  <conditionalFormatting sqref="B36">
    <cfRule type="cellIs" dxfId="31" priority="22" operator="equal">
      <formula>"NR3"</formula>
    </cfRule>
  </conditionalFormatting>
  <conditionalFormatting sqref="B42">
    <cfRule type="cellIs" dxfId="30" priority="20" operator="equal">
      <formula>"NR3"</formula>
    </cfRule>
  </conditionalFormatting>
  <conditionalFormatting sqref="B57">
    <cfRule type="cellIs" dxfId="29" priority="19" operator="equal">
      <formula>"NR3"</formula>
    </cfRule>
  </conditionalFormatting>
  <conditionalFormatting sqref="B81">
    <cfRule type="cellIs" dxfId="28" priority="18" operator="equal">
      <formula>"NR3"</formula>
    </cfRule>
  </conditionalFormatting>
  <conditionalFormatting sqref="B83">
    <cfRule type="cellIs" dxfId="27" priority="17" operator="equal">
      <formula>"NR3"</formula>
    </cfRule>
  </conditionalFormatting>
  <conditionalFormatting sqref="B93">
    <cfRule type="cellIs" dxfId="26" priority="16" operator="equal">
      <formula>"NR3"</formula>
    </cfRule>
  </conditionalFormatting>
  <conditionalFormatting sqref="B97">
    <cfRule type="cellIs" dxfId="25" priority="15" operator="equal">
      <formula>"NR3"</formula>
    </cfRule>
  </conditionalFormatting>
  <conditionalFormatting sqref="B99:B100">
    <cfRule type="cellIs" dxfId="24" priority="14" operator="equal">
      <formula>"NR3"</formula>
    </cfRule>
  </conditionalFormatting>
  <conditionalFormatting sqref="B101">
    <cfRule type="cellIs" dxfId="23" priority="13" operator="equal">
      <formula>"NR3"</formula>
    </cfRule>
  </conditionalFormatting>
  <conditionalFormatting sqref="B58:B80 B54:B56">
    <cfRule type="cellIs" dxfId="22" priority="34" operator="equal">
      <formula>"NR3"</formula>
    </cfRule>
  </conditionalFormatting>
  <conditionalFormatting sqref="B32:B35 B43:B51 B82 B84:B92 B37:B39">
    <cfRule type="cellIs" dxfId="21" priority="33" operator="equal">
      <formula>"NR3"</formula>
    </cfRule>
  </conditionalFormatting>
  <conditionalFormatting sqref="B26">
    <cfRule type="cellIs" dxfId="20" priority="32" operator="equal">
      <formula>"NR3"</formula>
    </cfRule>
  </conditionalFormatting>
  <conditionalFormatting sqref="B95:B96">
    <cfRule type="cellIs" dxfId="19" priority="31" operator="equal">
      <formula>"NR3"</formula>
    </cfRule>
  </conditionalFormatting>
  <conditionalFormatting sqref="B27">
    <cfRule type="cellIs" dxfId="18" priority="30" operator="equal">
      <formula>"NR3"</formula>
    </cfRule>
  </conditionalFormatting>
  <conditionalFormatting sqref="B28">
    <cfRule type="cellIs" dxfId="17" priority="29" operator="equal">
      <formula>"NR3"</formula>
    </cfRule>
  </conditionalFormatting>
  <conditionalFormatting sqref="B30">
    <cfRule type="cellIs" dxfId="16" priority="27" operator="equal">
      <formula>"NR3"</formula>
    </cfRule>
  </conditionalFormatting>
  <conditionalFormatting sqref="B31">
    <cfRule type="cellIs" dxfId="15" priority="26" operator="equal">
      <formula>"NR3"</formula>
    </cfRule>
  </conditionalFormatting>
  <conditionalFormatting sqref="B52:B53">
    <cfRule type="cellIs" dxfId="14" priority="25" operator="equal">
      <formula>"NR3"</formula>
    </cfRule>
  </conditionalFormatting>
  <conditionalFormatting sqref="B98">
    <cfRule type="cellIs" dxfId="13" priority="24" operator="equal">
      <formula>"NR3"</formula>
    </cfRule>
  </conditionalFormatting>
  <conditionalFormatting sqref="B40:B41">
    <cfRule type="cellIs" dxfId="12" priority="21" operator="equal">
      <formula>"NR3"</formula>
    </cfRule>
  </conditionalFormatting>
  <conditionalFormatting sqref="B153">
    <cfRule type="cellIs" dxfId="11" priority="7" operator="equal">
      <formula>"NR3"</formula>
    </cfRule>
  </conditionalFormatting>
  <conditionalFormatting sqref="B109">
    <cfRule type="cellIs" dxfId="10" priority="5" operator="equal">
      <formula>"NR3"</formula>
    </cfRule>
  </conditionalFormatting>
  <conditionalFormatting sqref="B152">
    <cfRule type="cellIs" dxfId="9" priority="4" operator="equal">
      <formula>"NR3"</formula>
    </cfRule>
  </conditionalFormatting>
  <conditionalFormatting sqref="B105">
    <cfRule type="cellIs" dxfId="8" priority="3" operator="equal">
      <formula>"NR3"</formula>
    </cfRule>
  </conditionalFormatting>
  <conditionalFormatting sqref="B107">
    <cfRule type="cellIs" dxfId="7" priority="2" operator="equal">
      <formula>"NR3"</formula>
    </cfRule>
  </conditionalFormatting>
  <conditionalFormatting sqref="B108">
    <cfRule type="cellIs" dxfId="6" priority="1" operator="equal">
      <formula>"NR3"</formula>
    </cfRule>
  </conditionalFormatting>
  <conditionalFormatting sqref="B158:B160">
    <cfRule type="cellIs" dxfId="5" priority="12" operator="equal">
      <formula>"NR3"</formula>
    </cfRule>
  </conditionalFormatting>
  <conditionalFormatting sqref="B154:B156 B114:B145">
    <cfRule type="cellIs" dxfId="4" priority="11" operator="equal">
      <formula>"NR3"</formula>
    </cfRule>
  </conditionalFormatting>
  <conditionalFormatting sqref="B146:B149">
    <cfRule type="cellIs" dxfId="3" priority="10" operator="equal">
      <formula>"NR3"</formula>
    </cfRule>
  </conditionalFormatting>
  <conditionalFormatting sqref="B110:B113 B150:B151">
    <cfRule type="cellIs" dxfId="2" priority="9" operator="equal">
      <formula>"NR3"</formula>
    </cfRule>
  </conditionalFormatting>
  <conditionalFormatting sqref="B157">
    <cfRule type="cellIs" dxfId="1" priority="8" operator="equal">
      <formula>"NR3"</formula>
    </cfRule>
  </conditionalFormatting>
  <conditionalFormatting sqref="B106">
    <cfRule type="cellIs" dxfId="0" priority="6" operator="equal">
      <formula>"NR3"</formula>
    </cfRule>
  </conditionalFormatting>
  <dataValidations count="2">
    <dataValidation allowBlank="1" showInputMessage="1" showErrorMessage="1" sqref="C5 D1:R5 C7:R9 B1:B9 B161:R1048576 A1:A1048576 B13:B23 B26:B101 B105:B160 S1:XFD1048576"/>
    <dataValidation type="list" allowBlank="1" showInputMessage="1" showErrorMessage="1" sqref="J107:J108">
      <formula1>#REF!</formula1>
    </dataValidation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141</v>
      </c>
      <c r="C1" s="67" t="s" vm="1">
        <v>222</v>
      </c>
    </row>
    <row r="2" spans="2:15">
      <c r="B2" s="46" t="s">
        <v>140</v>
      </c>
      <c r="C2" s="67" t="s">
        <v>223</v>
      </c>
    </row>
    <row r="3" spans="2:15">
      <c r="B3" s="46" t="s">
        <v>142</v>
      </c>
      <c r="C3" s="67" t="s">
        <v>224</v>
      </c>
    </row>
    <row r="4" spans="2:15">
      <c r="B4" s="46" t="s">
        <v>143</v>
      </c>
      <c r="C4" s="67">
        <v>9455</v>
      </c>
    </row>
    <row r="6" spans="2:15" ht="26.25" customHeight="1">
      <c r="B6" s="136" t="s">
        <v>172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</row>
    <row r="7" spans="2:15" s="3" customFormat="1" ht="78.75">
      <c r="B7" s="47" t="s">
        <v>111</v>
      </c>
      <c r="C7" s="48" t="s">
        <v>44</v>
      </c>
      <c r="D7" s="48" t="s">
        <v>112</v>
      </c>
      <c r="E7" s="48" t="s">
        <v>14</v>
      </c>
      <c r="F7" s="48" t="s">
        <v>66</v>
      </c>
      <c r="G7" s="48" t="s">
        <v>17</v>
      </c>
      <c r="H7" s="48" t="s">
        <v>98</v>
      </c>
      <c r="I7" s="48" t="s">
        <v>52</v>
      </c>
      <c r="J7" s="48" t="s">
        <v>18</v>
      </c>
      <c r="K7" s="48" t="s">
        <v>197</v>
      </c>
      <c r="L7" s="48" t="s">
        <v>196</v>
      </c>
      <c r="M7" s="48" t="s">
        <v>106</v>
      </c>
      <c r="N7" s="48" t="s">
        <v>144</v>
      </c>
      <c r="O7" s="50" t="s">
        <v>146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204</v>
      </c>
      <c r="L8" s="31"/>
      <c r="M8" s="31" t="s">
        <v>200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</row>
    <row r="11" spans="2:15" ht="20.25" customHeight="1">
      <c r="B11" s="126" t="s">
        <v>213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26" t="s">
        <v>107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26" t="s">
        <v>195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26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25"/>
      <c r="C110" s="125"/>
      <c r="D110" s="125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</row>
    <row r="111" spans="2:15">
      <c r="B111" s="125"/>
      <c r="C111" s="125"/>
      <c r="D111" s="125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</row>
    <row r="112" spans="2:15">
      <c r="B112" s="125"/>
      <c r="C112" s="125"/>
      <c r="D112" s="125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</row>
    <row r="113" spans="2:15">
      <c r="B113" s="125"/>
      <c r="C113" s="125"/>
      <c r="D113" s="125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</row>
    <row r="114" spans="2:15">
      <c r="B114" s="125"/>
      <c r="C114" s="125"/>
      <c r="D114" s="125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</row>
    <row r="115" spans="2:15">
      <c r="B115" s="125"/>
      <c r="C115" s="125"/>
      <c r="D115" s="125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</row>
    <row r="116" spans="2:15">
      <c r="B116" s="125"/>
      <c r="C116" s="125"/>
      <c r="D116" s="125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</row>
    <row r="117" spans="2:15">
      <c r="B117" s="125"/>
      <c r="C117" s="125"/>
      <c r="D117" s="125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</row>
    <row r="118" spans="2:15">
      <c r="B118" s="125"/>
      <c r="C118" s="125"/>
      <c r="D118" s="125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</row>
    <row r="119" spans="2:15">
      <c r="B119" s="125"/>
      <c r="C119" s="125"/>
      <c r="D119" s="125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</row>
    <row r="120" spans="2:15">
      <c r="B120" s="125"/>
      <c r="C120" s="125"/>
      <c r="D120" s="125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</row>
    <row r="121" spans="2:15">
      <c r="B121" s="125"/>
      <c r="C121" s="125"/>
      <c r="D121" s="125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</row>
    <row r="122" spans="2:15">
      <c r="B122" s="125"/>
      <c r="C122" s="125"/>
      <c r="D122" s="125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</row>
    <row r="123" spans="2:15">
      <c r="B123" s="125"/>
      <c r="C123" s="125"/>
      <c r="D123" s="125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</row>
    <row r="124" spans="2:15">
      <c r="B124" s="125"/>
      <c r="C124" s="125"/>
      <c r="D124" s="125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</row>
    <row r="125" spans="2:15">
      <c r="B125" s="125"/>
      <c r="C125" s="125"/>
      <c r="D125" s="125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</row>
    <row r="126" spans="2:15">
      <c r="B126" s="125"/>
      <c r="C126" s="125"/>
      <c r="D126" s="125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</row>
    <row r="127" spans="2:15">
      <c r="B127" s="125"/>
      <c r="C127" s="125"/>
      <c r="D127" s="125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</row>
    <row r="128" spans="2:15">
      <c r="B128" s="125"/>
      <c r="C128" s="125"/>
      <c r="D128" s="125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</row>
    <row r="129" spans="2:15">
      <c r="B129" s="125"/>
      <c r="C129" s="125"/>
      <c r="D129" s="125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</row>
    <row r="130" spans="2:15">
      <c r="B130" s="125"/>
      <c r="C130" s="125"/>
      <c r="D130" s="125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</row>
    <row r="131" spans="2:15">
      <c r="B131" s="125"/>
      <c r="C131" s="125"/>
      <c r="D131" s="125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</row>
    <row r="132" spans="2:15">
      <c r="B132" s="125"/>
      <c r="C132" s="125"/>
      <c r="D132" s="125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</row>
    <row r="133" spans="2:15">
      <c r="B133" s="125"/>
      <c r="C133" s="125"/>
      <c r="D133" s="125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</row>
    <row r="134" spans="2:15">
      <c r="B134" s="125"/>
      <c r="C134" s="125"/>
      <c r="D134" s="125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</row>
    <row r="135" spans="2:15">
      <c r="B135" s="125"/>
      <c r="C135" s="125"/>
      <c r="D135" s="125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</row>
    <row r="136" spans="2:15">
      <c r="B136" s="125"/>
      <c r="C136" s="125"/>
      <c r="D136" s="125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</row>
    <row r="137" spans="2:15">
      <c r="B137" s="125"/>
      <c r="C137" s="125"/>
      <c r="D137" s="125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</row>
    <row r="138" spans="2:15">
      <c r="B138" s="125"/>
      <c r="C138" s="125"/>
      <c r="D138" s="125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</row>
    <row r="139" spans="2:15">
      <c r="B139" s="125"/>
      <c r="C139" s="125"/>
      <c r="D139" s="125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</row>
    <row r="140" spans="2:15">
      <c r="B140" s="125"/>
      <c r="C140" s="125"/>
      <c r="D140" s="125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</row>
    <row r="141" spans="2:15">
      <c r="B141" s="125"/>
      <c r="C141" s="125"/>
      <c r="D141" s="125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</row>
    <row r="142" spans="2:15">
      <c r="B142" s="125"/>
      <c r="C142" s="125"/>
      <c r="D142" s="125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</row>
    <row r="143" spans="2:15">
      <c r="B143" s="125"/>
      <c r="C143" s="125"/>
      <c r="D143" s="125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</row>
    <row r="144" spans="2:15">
      <c r="B144" s="125"/>
      <c r="C144" s="125"/>
      <c r="D144" s="125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</row>
    <row r="145" spans="2:15">
      <c r="B145" s="125"/>
      <c r="C145" s="125"/>
      <c r="D145" s="125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</row>
    <row r="146" spans="2:15">
      <c r="B146" s="125"/>
      <c r="C146" s="125"/>
      <c r="D146" s="125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</row>
    <row r="147" spans="2:15">
      <c r="B147" s="125"/>
      <c r="C147" s="125"/>
      <c r="D147" s="125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</row>
    <row r="148" spans="2:15">
      <c r="B148" s="125"/>
      <c r="C148" s="125"/>
      <c r="D148" s="125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</row>
    <row r="149" spans="2:15">
      <c r="B149" s="125"/>
      <c r="C149" s="125"/>
      <c r="D149" s="125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</row>
    <row r="150" spans="2:15">
      <c r="B150" s="125"/>
      <c r="C150" s="125"/>
      <c r="D150" s="125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</row>
    <row r="151" spans="2:15">
      <c r="B151" s="125"/>
      <c r="C151" s="125"/>
      <c r="D151" s="125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</row>
    <row r="152" spans="2:15">
      <c r="B152" s="125"/>
      <c r="C152" s="125"/>
      <c r="D152" s="125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</row>
    <row r="153" spans="2:15">
      <c r="B153" s="125"/>
      <c r="C153" s="125"/>
      <c r="D153" s="125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</row>
    <row r="154" spans="2:15">
      <c r="B154" s="125"/>
      <c r="C154" s="125"/>
      <c r="D154" s="125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</row>
    <row r="155" spans="2:15">
      <c r="B155" s="125"/>
      <c r="C155" s="125"/>
      <c r="D155" s="125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</row>
    <row r="156" spans="2:15">
      <c r="B156" s="125"/>
      <c r="C156" s="125"/>
      <c r="D156" s="125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</row>
    <row r="157" spans="2:15">
      <c r="B157" s="125"/>
      <c r="C157" s="125"/>
      <c r="D157" s="125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</row>
    <row r="158" spans="2:15">
      <c r="B158" s="125"/>
      <c r="C158" s="125"/>
      <c r="D158" s="125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</row>
    <row r="159" spans="2:15">
      <c r="B159" s="125"/>
      <c r="C159" s="125"/>
      <c r="D159" s="125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</row>
    <row r="160" spans="2:15">
      <c r="B160" s="125"/>
      <c r="C160" s="125"/>
      <c r="D160" s="125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</row>
    <row r="161" spans="2:15">
      <c r="B161" s="125"/>
      <c r="C161" s="125"/>
      <c r="D161" s="125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</row>
    <row r="162" spans="2:15">
      <c r="B162" s="125"/>
      <c r="C162" s="125"/>
      <c r="D162" s="125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</row>
    <row r="163" spans="2:15">
      <c r="B163" s="125"/>
      <c r="C163" s="125"/>
      <c r="D163" s="125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</row>
    <row r="164" spans="2:15">
      <c r="B164" s="125"/>
      <c r="C164" s="125"/>
      <c r="D164" s="125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</row>
    <row r="165" spans="2:15">
      <c r="B165" s="125"/>
      <c r="C165" s="125"/>
      <c r="D165" s="125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</row>
    <row r="166" spans="2:15">
      <c r="B166" s="125"/>
      <c r="C166" s="125"/>
      <c r="D166" s="125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</row>
    <row r="167" spans="2:15">
      <c r="B167" s="125"/>
      <c r="C167" s="125"/>
      <c r="D167" s="125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</row>
    <row r="168" spans="2:15">
      <c r="B168" s="125"/>
      <c r="C168" s="125"/>
      <c r="D168" s="125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</row>
    <row r="169" spans="2:15">
      <c r="B169" s="125"/>
      <c r="C169" s="125"/>
      <c r="D169" s="125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</row>
    <row r="170" spans="2:15">
      <c r="B170" s="125"/>
      <c r="C170" s="125"/>
      <c r="D170" s="125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</row>
    <row r="171" spans="2:15">
      <c r="B171" s="125"/>
      <c r="C171" s="125"/>
      <c r="D171" s="125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</row>
    <row r="172" spans="2:15">
      <c r="B172" s="125"/>
      <c r="C172" s="125"/>
      <c r="D172" s="125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</row>
    <row r="173" spans="2:15">
      <c r="B173" s="125"/>
      <c r="C173" s="125"/>
      <c r="D173" s="125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</row>
    <row r="174" spans="2:15">
      <c r="B174" s="125"/>
      <c r="C174" s="125"/>
      <c r="D174" s="125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</row>
    <row r="175" spans="2:15">
      <c r="B175" s="125"/>
      <c r="C175" s="125"/>
      <c r="D175" s="125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</row>
    <row r="176" spans="2:15">
      <c r="B176" s="125"/>
      <c r="C176" s="125"/>
      <c r="D176" s="125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</row>
    <row r="177" spans="2:15">
      <c r="B177" s="125"/>
      <c r="C177" s="125"/>
      <c r="D177" s="125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</row>
    <row r="178" spans="2:15">
      <c r="B178" s="125"/>
      <c r="C178" s="125"/>
      <c r="D178" s="125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</row>
    <row r="179" spans="2:15">
      <c r="B179" s="125"/>
      <c r="C179" s="125"/>
      <c r="D179" s="125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</row>
    <row r="180" spans="2:15">
      <c r="B180" s="125"/>
      <c r="C180" s="125"/>
      <c r="D180" s="125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</row>
    <row r="181" spans="2:15">
      <c r="B181" s="125"/>
      <c r="C181" s="125"/>
      <c r="D181" s="125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</row>
    <row r="182" spans="2:15">
      <c r="B182" s="125"/>
      <c r="C182" s="125"/>
      <c r="D182" s="125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</row>
    <row r="183" spans="2:15">
      <c r="B183" s="125"/>
      <c r="C183" s="125"/>
      <c r="D183" s="125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</row>
    <row r="184" spans="2:15">
      <c r="B184" s="125"/>
      <c r="C184" s="125"/>
      <c r="D184" s="125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</row>
    <row r="185" spans="2:15">
      <c r="B185" s="125"/>
      <c r="C185" s="125"/>
      <c r="D185" s="125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</row>
    <row r="186" spans="2:15">
      <c r="B186" s="125"/>
      <c r="C186" s="125"/>
      <c r="D186" s="125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</row>
    <row r="187" spans="2:15">
      <c r="B187" s="125"/>
      <c r="C187" s="125"/>
      <c r="D187" s="125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</row>
    <row r="188" spans="2:15">
      <c r="B188" s="125"/>
      <c r="C188" s="125"/>
      <c r="D188" s="125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</row>
    <row r="189" spans="2:15">
      <c r="B189" s="125"/>
      <c r="C189" s="125"/>
      <c r="D189" s="125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</row>
    <row r="190" spans="2:15">
      <c r="B190" s="125"/>
      <c r="C190" s="125"/>
      <c r="D190" s="125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</row>
    <row r="191" spans="2:15">
      <c r="B191" s="125"/>
      <c r="C191" s="125"/>
      <c r="D191" s="125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</row>
    <row r="192" spans="2:15">
      <c r="B192" s="125"/>
      <c r="C192" s="125"/>
      <c r="D192" s="125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</row>
    <row r="193" spans="2:15">
      <c r="B193" s="125"/>
      <c r="C193" s="125"/>
      <c r="D193" s="125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</row>
    <row r="194" spans="2:15">
      <c r="B194" s="125"/>
      <c r="C194" s="125"/>
      <c r="D194" s="125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</row>
    <row r="195" spans="2:15">
      <c r="B195" s="125"/>
      <c r="C195" s="125"/>
      <c r="D195" s="125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</row>
    <row r="196" spans="2:15">
      <c r="B196" s="125"/>
      <c r="C196" s="125"/>
      <c r="D196" s="125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</row>
    <row r="197" spans="2:15">
      <c r="B197" s="125"/>
      <c r="C197" s="125"/>
      <c r="D197" s="125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</row>
    <row r="198" spans="2:15">
      <c r="B198" s="125"/>
      <c r="C198" s="125"/>
      <c r="D198" s="125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</row>
    <row r="199" spans="2:15">
      <c r="B199" s="125"/>
      <c r="C199" s="125"/>
      <c r="D199" s="125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</row>
    <row r="200" spans="2:15">
      <c r="B200" s="125"/>
      <c r="C200" s="125"/>
      <c r="D200" s="125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</row>
    <row r="201" spans="2:15">
      <c r="B201" s="125"/>
      <c r="C201" s="125"/>
      <c r="D201" s="125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</row>
    <row r="202" spans="2:15">
      <c r="B202" s="125"/>
      <c r="C202" s="125"/>
      <c r="D202" s="125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</row>
    <row r="203" spans="2:15">
      <c r="B203" s="125"/>
      <c r="C203" s="125"/>
      <c r="D203" s="125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</row>
    <row r="204" spans="2:15">
      <c r="B204" s="125"/>
      <c r="C204" s="125"/>
      <c r="D204" s="125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</row>
    <row r="205" spans="2:15">
      <c r="B205" s="125"/>
      <c r="C205" s="125"/>
      <c r="D205" s="125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</row>
    <row r="206" spans="2:15">
      <c r="B206" s="125"/>
      <c r="C206" s="125"/>
      <c r="D206" s="125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</row>
    <row r="207" spans="2:15">
      <c r="B207" s="125"/>
      <c r="C207" s="125"/>
      <c r="D207" s="125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</row>
    <row r="208" spans="2:15">
      <c r="B208" s="125"/>
      <c r="C208" s="125"/>
      <c r="D208" s="125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</row>
    <row r="209" spans="2:15">
      <c r="B209" s="125"/>
      <c r="C209" s="125"/>
      <c r="D209" s="125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</row>
    <row r="210" spans="2:15">
      <c r="B210" s="125"/>
      <c r="C210" s="125"/>
      <c r="D210" s="125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</row>
    <row r="211" spans="2:15">
      <c r="B211" s="125"/>
      <c r="C211" s="125"/>
      <c r="D211" s="125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</row>
    <row r="212" spans="2:15">
      <c r="B212" s="125"/>
      <c r="C212" s="125"/>
      <c r="D212" s="125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</row>
    <row r="213" spans="2:15">
      <c r="B213" s="125"/>
      <c r="C213" s="125"/>
      <c r="D213" s="125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</row>
    <row r="214" spans="2:15">
      <c r="B214" s="125"/>
      <c r="C214" s="125"/>
      <c r="D214" s="125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</row>
    <row r="215" spans="2:15">
      <c r="B215" s="125"/>
      <c r="C215" s="125"/>
      <c r="D215" s="125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</row>
    <row r="216" spans="2:15">
      <c r="B216" s="125"/>
      <c r="C216" s="125"/>
      <c r="D216" s="125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</row>
    <row r="217" spans="2:15">
      <c r="B217" s="125"/>
      <c r="C217" s="125"/>
      <c r="D217" s="125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</row>
    <row r="218" spans="2:15">
      <c r="B218" s="125"/>
      <c r="C218" s="125"/>
      <c r="D218" s="125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</row>
    <row r="219" spans="2:15">
      <c r="B219" s="125"/>
      <c r="C219" s="125"/>
      <c r="D219" s="125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</row>
    <row r="220" spans="2:15">
      <c r="B220" s="125"/>
      <c r="C220" s="125"/>
      <c r="D220" s="125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</row>
    <row r="221" spans="2:15">
      <c r="B221" s="125"/>
      <c r="C221" s="125"/>
      <c r="D221" s="125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</row>
    <row r="222" spans="2:15">
      <c r="B222" s="125"/>
      <c r="C222" s="125"/>
      <c r="D222" s="125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</row>
    <row r="223" spans="2:15">
      <c r="B223" s="125"/>
      <c r="C223" s="125"/>
      <c r="D223" s="125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</row>
    <row r="224" spans="2:15">
      <c r="B224" s="125"/>
      <c r="C224" s="125"/>
      <c r="D224" s="125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</row>
    <row r="225" spans="2:15">
      <c r="B225" s="125"/>
      <c r="C225" s="125"/>
      <c r="D225" s="125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</row>
    <row r="226" spans="2:15">
      <c r="B226" s="125"/>
      <c r="C226" s="125"/>
      <c r="D226" s="125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</row>
    <row r="227" spans="2:15">
      <c r="B227" s="125"/>
      <c r="C227" s="125"/>
      <c r="D227" s="125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</row>
    <row r="228" spans="2:15">
      <c r="B228" s="125"/>
      <c r="C228" s="125"/>
      <c r="D228" s="125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</row>
    <row r="229" spans="2:15">
      <c r="B229" s="125"/>
      <c r="C229" s="125"/>
      <c r="D229" s="125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</row>
    <row r="230" spans="2:15">
      <c r="B230" s="125"/>
      <c r="C230" s="125"/>
      <c r="D230" s="125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</row>
    <row r="231" spans="2:15">
      <c r="B231" s="125"/>
      <c r="C231" s="125"/>
      <c r="D231" s="125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</row>
    <row r="232" spans="2:15">
      <c r="B232" s="125"/>
      <c r="C232" s="125"/>
      <c r="D232" s="125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</row>
    <row r="233" spans="2:15">
      <c r="B233" s="125"/>
      <c r="C233" s="125"/>
      <c r="D233" s="125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</row>
    <row r="234" spans="2:15">
      <c r="B234" s="125"/>
      <c r="C234" s="125"/>
      <c r="D234" s="125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</row>
    <row r="235" spans="2:15">
      <c r="B235" s="125"/>
      <c r="C235" s="125"/>
      <c r="D235" s="125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</row>
    <row r="236" spans="2:15">
      <c r="B236" s="125"/>
      <c r="C236" s="125"/>
      <c r="D236" s="125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</row>
    <row r="237" spans="2:15">
      <c r="B237" s="125"/>
      <c r="C237" s="125"/>
      <c r="D237" s="125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</row>
    <row r="238" spans="2:15">
      <c r="B238" s="125"/>
      <c r="C238" s="125"/>
      <c r="D238" s="125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</row>
    <row r="239" spans="2:15">
      <c r="B239" s="125"/>
      <c r="C239" s="125"/>
      <c r="D239" s="125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</row>
    <row r="240" spans="2:15">
      <c r="B240" s="125"/>
      <c r="C240" s="125"/>
      <c r="D240" s="125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</row>
    <row r="241" spans="2:15">
      <c r="B241" s="125"/>
      <c r="C241" s="125"/>
      <c r="D241" s="125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</row>
    <row r="242" spans="2:15">
      <c r="B242" s="125"/>
      <c r="C242" s="125"/>
      <c r="D242" s="125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</row>
    <row r="243" spans="2:15">
      <c r="B243" s="125"/>
      <c r="C243" s="125"/>
      <c r="D243" s="125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</row>
    <row r="244" spans="2:15">
      <c r="B244" s="125"/>
      <c r="C244" s="125"/>
      <c r="D244" s="125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</row>
    <row r="245" spans="2:15">
      <c r="B245" s="125"/>
      <c r="C245" s="125"/>
      <c r="D245" s="125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</row>
    <row r="246" spans="2:15">
      <c r="B246" s="125"/>
      <c r="C246" s="125"/>
      <c r="D246" s="125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</row>
    <row r="247" spans="2:15">
      <c r="B247" s="125"/>
      <c r="C247" s="125"/>
      <c r="D247" s="125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</row>
    <row r="248" spans="2:15">
      <c r="B248" s="125"/>
      <c r="C248" s="125"/>
      <c r="D248" s="125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</row>
    <row r="249" spans="2:15">
      <c r="B249" s="125"/>
      <c r="C249" s="125"/>
      <c r="D249" s="125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</row>
    <row r="250" spans="2:15">
      <c r="B250" s="125"/>
      <c r="C250" s="125"/>
      <c r="D250" s="125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</row>
    <row r="251" spans="2:15">
      <c r="B251" s="125"/>
      <c r="C251" s="125"/>
      <c r="D251" s="125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</row>
    <row r="252" spans="2:15">
      <c r="B252" s="125"/>
      <c r="C252" s="125"/>
      <c r="D252" s="125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</row>
    <row r="253" spans="2:15">
      <c r="B253" s="125"/>
      <c r="C253" s="125"/>
      <c r="D253" s="125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</row>
    <row r="254" spans="2:15">
      <c r="B254" s="125"/>
      <c r="C254" s="125"/>
      <c r="D254" s="125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</row>
    <row r="255" spans="2:15">
      <c r="B255" s="125"/>
      <c r="C255" s="125"/>
      <c r="D255" s="125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</row>
    <row r="256" spans="2:15">
      <c r="B256" s="125"/>
      <c r="C256" s="125"/>
      <c r="D256" s="125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</row>
    <row r="257" spans="2:15">
      <c r="B257" s="125"/>
      <c r="C257" s="125"/>
      <c r="D257" s="125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</row>
    <row r="258" spans="2:15">
      <c r="B258" s="125"/>
      <c r="C258" s="125"/>
      <c r="D258" s="125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</row>
    <row r="259" spans="2:15">
      <c r="B259" s="125"/>
      <c r="C259" s="125"/>
      <c r="D259" s="125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</row>
    <row r="260" spans="2:15">
      <c r="B260" s="125"/>
      <c r="C260" s="125"/>
      <c r="D260" s="125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</row>
    <row r="261" spans="2:15">
      <c r="B261" s="125"/>
      <c r="C261" s="125"/>
      <c r="D261" s="125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</row>
    <row r="262" spans="2:15">
      <c r="B262" s="125"/>
      <c r="C262" s="125"/>
      <c r="D262" s="125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</row>
    <row r="263" spans="2:15">
      <c r="B263" s="125"/>
      <c r="C263" s="125"/>
      <c r="D263" s="125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</row>
    <row r="264" spans="2:15">
      <c r="B264" s="125"/>
      <c r="C264" s="125"/>
      <c r="D264" s="125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</row>
    <row r="265" spans="2:15">
      <c r="B265" s="125"/>
      <c r="C265" s="125"/>
      <c r="D265" s="125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</row>
    <row r="266" spans="2:15">
      <c r="B266" s="125"/>
      <c r="C266" s="125"/>
      <c r="D266" s="125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</row>
    <row r="267" spans="2:15">
      <c r="B267" s="125"/>
      <c r="C267" s="125"/>
      <c r="D267" s="125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</row>
    <row r="268" spans="2:15">
      <c r="B268" s="125"/>
      <c r="C268" s="125"/>
      <c r="D268" s="125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</row>
    <row r="269" spans="2:15">
      <c r="B269" s="125"/>
      <c r="C269" s="125"/>
      <c r="D269" s="125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</row>
    <row r="270" spans="2:15">
      <c r="B270" s="125"/>
      <c r="C270" s="125"/>
      <c r="D270" s="125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</row>
    <row r="271" spans="2:15">
      <c r="B271" s="125"/>
      <c r="C271" s="125"/>
      <c r="D271" s="125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</row>
    <row r="272" spans="2:15">
      <c r="B272" s="125"/>
      <c r="C272" s="125"/>
      <c r="D272" s="125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</row>
    <row r="273" spans="2:15">
      <c r="B273" s="125"/>
      <c r="C273" s="125"/>
      <c r="D273" s="125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</row>
    <row r="274" spans="2:15">
      <c r="B274" s="125"/>
      <c r="C274" s="125"/>
      <c r="D274" s="125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</row>
    <row r="275" spans="2:15">
      <c r="B275" s="125"/>
      <c r="C275" s="125"/>
      <c r="D275" s="125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</row>
    <row r="276" spans="2:15">
      <c r="B276" s="125"/>
      <c r="C276" s="125"/>
      <c r="D276" s="125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</row>
    <row r="277" spans="2:15">
      <c r="B277" s="125"/>
      <c r="C277" s="125"/>
      <c r="D277" s="125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</row>
    <row r="278" spans="2:15">
      <c r="B278" s="125"/>
      <c r="C278" s="125"/>
      <c r="D278" s="125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</row>
    <row r="279" spans="2:15">
      <c r="B279" s="125"/>
      <c r="C279" s="125"/>
      <c r="D279" s="125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</row>
    <row r="280" spans="2:15">
      <c r="B280" s="125"/>
      <c r="C280" s="125"/>
      <c r="D280" s="125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</row>
    <row r="281" spans="2:15">
      <c r="B281" s="125"/>
      <c r="C281" s="125"/>
      <c r="D281" s="125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</row>
    <row r="282" spans="2:15">
      <c r="B282" s="125"/>
      <c r="C282" s="125"/>
      <c r="D282" s="125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</row>
    <row r="283" spans="2:15">
      <c r="B283" s="125"/>
      <c r="C283" s="125"/>
      <c r="D283" s="125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</row>
    <row r="284" spans="2:15">
      <c r="B284" s="125"/>
      <c r="C284" s="125"/>
      <c r="D284" s="125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</row>
    <row r="285" spans="2:15">
      <c r="B285" s="125"/>
      <c r="C285" s="125"/>
      <c r="D285" s="125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</row>
    <row r="286" spans="2:15">
      <c r="B286" s="125"/>
      <c r="C286" s="125"/>
      <c r="D286" s="125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</row>
    <row r="287" spans="2:15">
      <c r="B287" s="125"/>
      <c r="C287" s="125"/>
      <c r="D287" s="125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</row>
    <row r="288" spans="2:15">
      <c r="B288" s="125"/>
      <c r="C288" s="125"/>
      <c r="D288" s="125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</row>
    <row r="289" spans="2:15">
      <c r="B289" s="125"/>
      <c r="C289" s="125"/>
      <c r="D289" s="125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</row>
    <row r="290" spans="2:15">
      <c r="B290" s="125"/>
      <c r="C290" s="125"/>
      <c r="D290" s="125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</row>
    <row r="291" spans="2:15">
      <c r="B291" s="125"/>
      <c r="C291" s="125"/>
      <c r="D291" s="125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</row>
    <row r="292" spans="2:15">
      <c r="B292" s="125"/>
      <c r="C292" s="125"/>
      <c r="D292" s="125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</row>
    <row r="293" spans="2:15">
      <c r="B293" s="125"/>
      <c r="C293" s="125"/>
      <c r="D293" s="125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</row>
    <row r="294" spans="2:15">
      <c r="B294" s="125"/>
      <c r="C294" s="125"/>
      <c r="D294" s="125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</row>
    <row r="295" spans="2:15">
      <c r="B295" s="125"/>
      <c r="C295" s="125"/>
      <c r="D295" s="125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</row>
    <row r="296" spans="2:15">
      <c r="B296" s="125"/>
      <c r="C296" s="125"/>
      <c r="D296" s="125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</row>
    <row r="297" spans="2:15">
      <c r="B297" s="125"/>
      <c r="C297" s="125"/>
      <c r="D297" s="125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</row>
    <row r="298" spans="2:15">
      <c r="B298" s="125"/>
      <c r="C298" s="125"/>
      <c r="D298" s="125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</row>
    <row r="299" spans="2:15">
      <c r="B299" s="125"/>
      <c r="C299" s="125"/>
      <c r="D299" s="125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</row>
    <row r="300" spans="2:15">
      <c r="B300" s="125"/>
      <c r="C300" s="125"/>
      <c r="D300" s="125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</row>
  </sheetData>
  <sheetProtection sheet="1" objects="1" scenarios="1"/>
  <mergeCells count="1">
    <mergeCell ref="B6:O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141</v>
      </c>
      <c r="C1" s="67" t="s" vm="1">
        <v>222</v>
      </c>
    </row>
    <row r="2" spans="2:10">
      <c r="B2" s="46" t="s">
        <v>140</v>
      </c>
      <c r="C2" s="67" t="s">
        <v>223</v>
      </c>
    </row>
    <row r="3" spans="2:10">
      <c r="B3" s="46" t="s">
        <v>142</v>
      </c>
      <c r="C3" s="67" t="s">
        <v>224</v>
      </c>
    </row>
    <row r="4" spans="2:10">
      <c r="B4" s="46" t="s">
        <v>143</v>
      </c>
      <c r="C4" s="67">
        <v>9455</v>
      </c>
    </row>
    <row r="6" spans="2:10" ht="26.25" customHeight="1">
      <c r="B6" s="136" t="s">
        <v>173</v>
      </c>
      <c r="C6" s="137"/>
      <c r="D6" s="137"/>
      <c r="E6" s="137"/>
      <c r="F6" s="137"/>
      <c r="G6" s="137"/>
      <c r="H6" s="137"/>
      <c r="I6" s="137"/>
      <c r="J6" s="138"/>
    </row>
    <row r="7" spans="2:10" s="3" customFormat="1" ht="78.75">
      <c r="B7" s="47" t="s">
        <v>111</v>
      </c>
      <c r="C7" s="49" t="s">
        <v>54</v>
      </c>
      <c r="D7" s="49" t="s">
        <v>83</v>
      </c>
      <c r="E7" s="49" t="s">
        <v>55</v>
      </c>
      <c r="F7" s="49" t="s">
        <v>98</v>
      </c>
      <c r="G7" s="49" t="s">
        <v>184</v>
      </c>
      <c r="H7" s="49" t="s">
        <v>144</v>
      </c>
      <c r="I7" s="49" t="s">
        <v>145</v>
      </c>
      <c r="J7" s="64" t="s">
        <v>207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201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</row>
    <row r="11" spans="2:10" ht="22.5" customHeight="1">
      <c r="B11" s="127"/>
      <c r="C11" s="88"/>
      <c r="D11" s="88"/>
      <c r="E11" s="88"/>
      <c r="F11" s="88"/>
      <c r="G11" s="88"/>
      <c r="H11" s="88"/>
      <c r="I11" s="88"/>
      <c r="J11" s="88"/>
    </row>
    <row r="12" spans="2:10">
      <c r="B12" s="127"/>
      <c r="C12" s="88"/>
      <c r="D12" s="88"/>
      <c r="E12" s="88"/>
      <c r="F12" s="88"/>
      <c r="G12" s="88"/>
      <c r="H12" s="88"/>
      <c r="I12" s="88"/>
      <c r="J12" s="88"/>
    </row>
    <row r="13" spans="2:10">
      <c r="B13" s="88"/>
      <c r="C13" s="88"/>
      <c r="D13" s="88"/>
      <c r="E13" s="88"/>
      <c r="F13" s="88"/>
      <c r="G13" s="88"/>
      <c r="H13" s="88"/>
      <c r="I13" s="88"/>
      <c r="J13" s="88"/>
    </row>
    <row r="14" spans="2:10">
      <c r="B14" s="88"/>
      <c r="C14" s="88"/>
      <c r="D14" s="88"/>
      <c r="E14" s="88"/>
      <c r="F14" s="88"/>
      <c r="G14" s="88"/>
      <c r="H14" s="88"/>
      <c r="I14" s="88"/>
      <c r="J14" s="88"/>
    </row>
    <row r="15" spans="2:10">
      <c r="B15" s="88"/>
      <c r="C15" s="88"/>
      <c r="D15" s="88"/>
      <c r="E15" s="88"/>
      <c r="F15" s="88"/>
      <c r="G15" s="88"/>
      <c r="H15" s="88"/>
      <c r="I15" s="88"/>
      <c r="J15" s="88"/>
    </row>
    <row r="16" spans="2:10">
      <c r="B16" s="88"/>
      <c r="C16" s="88"/>
      <c r="D16" s="88"/>
      <c r="E16" s="88"/>
      <c r="F16" s="88"/>
      <c r="G16" s="88"/>
      <c r="H16" s="88"/>
      <c r="I16" s="88"/>
      <c r="J16" s="88"/>
    </row>
    <row r="17" spans="2:10">
      <c r="B17" s="88"/>
      <c r="C17" s="88"/>
      <c r="D17" s="88"/>
      <c r="E17" s="88"/>
      <c r="F17" s="88"/>
      <c r="G17" s="88"/>
      <c r="H17" s="88"/>
      <c r="I17" s="88"/>
      <c r="J17" s="88"/>
    </row>
    <row r="18" spans="2:10">
      <c r="B18" s="88"/>
      <c r="C18" s="88"/>
      <c r="D18" s="88"/>
      <c r="E18" s="88"/>
      <c r="F18" s="88"/>
      <c r="G18" s="88"/>
      <c r="H18" s="88"/>
      <c r="I18" s="88"/>
      <c r="J18" s="88"/>
    </row>
    <row r="19" spans="2:10">
      <c r="B19" s="88"/>
      <c r="C19" s="88"/>
      <c r="D19" s="88"/>
      <c r="E19" s="88"/>
      <c r="F19" s="88"/>
      <c r="G19" s="88"/>
      <c r="H19" s="88"/>
      <c r="I19" s="88"/>
      <c r="J19" s="88"/>
    </row>
    <row r="20" spans="2:10">
      <c r="B20" s="88"/>
      <c r="C20" s="88"/>
      <c r="D20" s="88"/>
      <c r="E20" s="88"/>
      <c r="F20" s="88"/>
      <c r="G20" s="88"/>
      <c r="H20" s="88"/>
      <c r="I20" s="88"/>
      <c r="J20" s="88"/>
    </row>
    <row r="21" spans="2:10">
      <c r="B21" s="88"/>
      <c r="C21" s="88"/>
      <c r="D21" s="88"/>
      <c r="E21" s="88"/>
      <c r="F21" s="88"/>
      <c r="G21" s="88"/>
      <c r="H21" s="88"/>
      <c r="I21" s="88"/>
      <c r="J21" s="88"/>
    </row>
    <row r="22" spans="2:10">
      <c r="B22" s="88"/>
      <c r="C22" s="88"/>
      <c r="D22" s="88"/>
      <c r="E22" s="88"/>
      <c r="F22" s="88"/>
      <c r="G22" s="88"/>
      <c r="H22" s="88"/>
      <c r="I22" s="88"/>
      <c r="J22" s="88"/>
    </row>
    <row r="23" spans="2:10">
      <c r="B23" s="88"/>
      <c r="C23" s="88"/>
      <c r="D23" s="88"/>
      <c r="E23" s="88"/>
      <c r="F23" s="88"/>
      <c r="G23" s="88"/>
      <c r="H23" s="88"/>
      <c r="I23" s="88"/>
      <c r="J23" s="88"/>
    </row>
    <row r="24" spans="2:10">
      <c r="B24" s="88"/>
      <c r="C24" s="88"/>
      <c r="D24" s="88"/>
      <c r="E24" s="88"/>
      <c r="F24" s="88"/>
      <c r="G24" s="88"/>
      <c r="H24" s="88"/>
      <c r="I24" s="88"/>
      <c r="J24" s="88"/>
    </row>
    <row r="25" spans="2:10">
      <c r="B25" s="88"/>
      <c r="C25" s="88"/>
      <c r="D25" s="88"/>
      <c r="E25" s="88"/>
      <c r="F25" s="88"/>
      <c r="G25" s="88"/>
      <c r="H25" s="88"/>
      <c r="I25" s="88"/>
      <c r="J25" s="88"/>
    </row>
    <row r="26" spans="2:10">
      <c r="B26" s="88"/>
      <c r="C26" s="88"/>
      <c r="D26" s="88"/>
      <c r="E26" s="88"/>
      <c r="F26" s="88"/>
      <c r="G26" s="88"/>
      <c r="H26" s="88"/>
      <c r="I26" s="88"/>
      <c r="J26" s="88"/>
    </row>
    <row r="27" spans="2:10">
      <c r="B27" s="88"/>
      <c r="C27" s="88"/>
      <c r="D27" s="88"/>
      <c r="E27" s="88"/>
      <c r="F27" s="88"/>
      <c r="G27" s="88"/>
      <c r="H27" s="88"/>
      <c r="I27" s="88"/>
      <c r="J27" s="88"/>
    </row>
    <row r="28" spans="2:10">
      <c r="B28" s="88"/>
      <c r="C28" s="88"/>
      <c r="D28" s="88"/>
      <c r="E28" s="88"/>
      <c r="F28" s="88"/>
      <c r="G28" s="88"/>
      <c r="H28" s="88"/>
      <c r="I28" s="88"/>
      <c r="J28" s="88"/>
    </row>
    <row r="29" spans="2:10">
      <c r="B29" s="88"/>
      <c r="C29" s="88"/>
      <c r="D29" s="88"/>
      <c r="E29" s="88"/>
      <c r="F29" s="88"/>
      <c r="G29" s="88"/>
      <c r="H29" s="88"/>
      <c r="I29" s="88"/>
      <c r="J29" s="88"/>
    </row>
    <row r="30" spans="2:10">
      <c r="B30" s="88"/>
      <c r="C30" s="88"/>
      <c r="D30" s="88"/>
      <c r="E30" s="88"/>
      <c r="F30" s="88"/>
      <c r="G30" s="88"/>
      <c r="H30" s="88"/>
      <c r="I30" s="88"/>
      <c r="J30" s="88"/>
    </row>
    <row r="31" spans="2:10">
      <c r="B31" s="88"/>
      <c r="C31" s="88"/>
      <c r="D31" s="88"/>
      <c r="E31" s="88"/>
      <c r="F31" s="88"/>
      <c r="G31" s="88"/>
      <c r="H31" s="88"/>
      <c r="I31" s="88"/>
      <c r="J31" s="88"/>
    </row>
    <row r="32" spans="2:10">
      <c r="B32" s="88"/>
      <c r="C32" s="88"/>
      <c r="D32" s="88"/>
      <c r="E32" s="88"/>
      <c r="F32" s="88"/>
      <c r="G32" s="88"/>
      <c r="H32" s="88"/>
      <c r="I32" s="88"/>
      <c r="J32" s="88"/>
    </row>
    <row r="33" spans="2:10">
      <c r="B33" s="88"/>
      <c r="C33" s="88"/>
      <c r="D33" s="88"/>
      <c r="E33" s="88"/>
      <c r="F33" s="88"/>
      <c r="G33" s="88"/>
      <c r="H33" s="88"/>
      <c r="I33" s="88"/>
      <c r="J33" s="88"/>
    </row>
    <row r="34" spans="2:10">
      <c r="B34" s="88"/>
      <c r="C34" s="88"/>
      <c r="D34" s="88"/>
      <c r="E34" s="88"/>
      <c r="F34" s="88"/>
      <c r="G34" s="88"/>
      <c r="H34" s="88"/>
      <c r="I34" s="88"/>
      <c r="J34" s="88"/>
    </row>
    <row r="35" spans="2:10">
      <c r="B35" s="88"/>
      <c r="C35" s="88"/>
      <c r="D35" s="88"/>
      <c r="E35" s="88"/>
      <c r="F35" s="88"/>
      <c r="G35" s="88"/>
      <c r="H35" s="88"/>
      <c r="I35" s="88"/>
      <c r="J35" s="88"/>
    </row>
    <row r="36" spans="2:10">
      <c r="B36" s="88"/>
      <c r="C36" s="88"/>
      <c r="D36" s="88"/>
      <c r="E36" s="88"/>
      <c r="F36" s="88"/>
      <c r="G36" s="88"/>
      <c r="H36" s="88"/>
      <c r="I36" s="88"/>
      <c r="J36" s="88"/>
    </row>
    <row r="37" spans="2:10">
      <c r="B37" s="88"/>
      <c r="C37" s="88"/>
      <c r="D37" s="88"/>
      <c r="E37" s="88"/>
      <c r="F37" s="88"/>
      <c r="G37" s="88"/>
      <c r="H37" s="88"/>
      <c r="I37" s="88"/>
      <c r="J37" s="88"/>
    </row>
    <row r="38" spans="2:10">
      <c r="B38" s="88"/>
      <c r="C38" s="88"/>
      <c r="D38" s="88"/>
      <c r="E38" s="88"/>
      <c r="F38" s="88"/>
      <c r="G38" s="88"/>
      <c r="H38" s="88"/>
      <c r="I38" s="88"/>
      <c r="J38" s="88"/>
    </row>
    <row r="39" spans="2:10">
      <c r="B39" s="88"/>
      <c r="C39" s="88"/>
      <c r="D39" s="88"/>
      <c r="E39" s="88"/>
      <c r="F39" s="88"/>
      <c r="G39" s="88"/>
      <c r="H39" s="88"/>
      <c r="I39" s="88"/>
      <c r="J39" s="88"/>
    </row>
    <row r="40" spans="2:10">
      <c r="B40" s="88"/>
      <c r="C40" s="88"/>
      <c r="D40" s="88"/>
      <c r="E40" s="88"/>
      <c r="F40" s="88"/>
      <c r="G40" s="88"/>
      <c r="H40" s="88"/>
      <c r="I40" s="88"/>
      <c r="J40" s="88"/>
    </row>
    <row r="41" spans="2:10">
      <c r="B41" s="88"/>
      <c r="C41" s="88"/>
      <c r="D41" s="88"/>
      <c r="E41" s="88"/>
      <c r="F41" s="88"/>
      <c r="G41" s="88"/>
      <c r="H41" s="88"/>
      <c r="I41" s="88"/>
      <c r="J41" s="88"/>
    </row>
    <row r="42" spans="2:10">
      <c r="B42" s="88"/>
      <c r="C42" s="88"/>
      <c r="D42" s="88"/>
      <c r="E42" s="88"/>
      <c r="F42" s="88"/>
      <c r="G42" s="88"/>
      <c r="H42" s="88"/>
      <c r="I42" s="88"/>
      <c r="J42" s="88"/>
    </row>
    <row r="43" spans="2:10">
      <c r="B43" s="88"/>
      <c r="C43" s="88"/>
      <c r="D43" s="88"/>
      <c r="E43" s="88"/>
      <c r="F43" s="88"/>
      <c r="G43" s="88"/>
      <c r="H43" s="88"/>
      <c r="I43" s="88"/>
      <c r="J43" s="88"/>
    </row>
    <row r="44" spans="2:10">
      <c r="B44" s="88"/>
      <c r="C44" s="88"/>
      <c r="D44" s="88"/>
      <c r="E44" s="88"/>
      <c r="F44" s="88"/>
      <c r="G44" s="88"/>
      <c r="H44" s="88"/>
      <c r="I44" s="88"/>
      <c r="J44" s="88"/>
    </row>
    <row r="45" spans="2:10">
      <c r="B45" s="88"/>
      <c r="C45" s="88"/>
      <c r="D45" s="88"/>
      <c r="E45" s="88"/>
      <c r="F45" s="88"/>
      <c r="G45" s="88"/>
      <c r="H45" s="88"/>
      <c r="I45" s="88"/>
      <c r="J45" s="88"/>
    </row>
    <row r="46" spans="2:10">
      <c r="B46" s="88"/>
      <c r="C46" s="88"/>
      <c r="D46" s="88"/>
      <c r="E46" s="88"/>
      <c r="F46" s="88"/>
      <c r="G46" s="88"/>
      <c r="H46" s="88"/>
      <c r="I46" s="88"/>
      <c r="J46" s="88"/>
    </row>
    <row r="47" spans="2:10">
      <c r="B47" s="88"/>
      <c r="C47" s="88"/>
      <c r="D47" s="88"/>
      <c r="E47" s="88"/>
      <c r="F47" s="88"/>
      <c r="G47" s="88"/>
      <c r="H47" s="88"/>
      <c r="I47" s="88"/>
      <c r="J47" s="88"/>
    </row>
    <row r="48" spans="2:10">
      <c r="B48" s="88"/>
      <c r="C48" s="88"/>
      <c r="D48" s="88"/>
      <c r="E48" s="88"/>
      <c r="F48" s="88"/>
      <c r="G48" s="88"/>
      <c r="H48" s="88"/>
      <c r="I48" s="88"/>
      <c r="J48" s="88"/>
    </row>
    <row r="49" spans="2:10">
      <c r="B49" s="88"/>
      <c r="C49" s="88"/>
      <c r="D49" s="88"/>
      <c r="E49" s="88"/>
      <c r="F49" s="88"/>
      <c r="G49" s="88"/>
      <c r="H49" s="88"/>
      <c r="I49" s="88"/>
      <c r="J49" s="88"/>
    </row>
    <row r="50" spans="2:10">
      <c r="B50" s="88"/>
      <c r="C50" s="88"/>
      <c r="D50" s="88"/>
      <c r="E50" s="88"/>
      <c r="F50" s="88"/>
      <c r="G50" s="88"/>
      <c r="H50" s="88"/>
      <c r="I50" s="88"/>
      <c r="J50" s="88"/>
    </row>
    <row r="51" spans="2:10">
      <c r="B51" s="88"/>
      <c r="C51" s="88"/>
      <c r="D51" s="88"/>
      <c r="E51" s="88"/>
      <c r="F51" s="88"/>
      <c r="G51" s="88"/>
      <c r="H51" s="88"/>
      <c r="I51" s="88"/>
      <c r="J51" s="88"/>
    </row>
    <row r="52" spans="2:10">
      <c r="B52" s="88"/>
      <c r="C52" s="88"/>
      <c r="D52" s="88"/>
      <c r="E52" s="88"/>
      <c r="F52" s="88"/>
      <c r="G52" s="88"/>
      <c r="H52" s="88"/>
      <c r="I52" s="88"/>
      <c r="J52" s="88"/>
    </row>
    <row r="53" spans="2:10">
      <c r="B53" s="88"/>
      <c r="C53" s="88"/>
      <c r="D53" s="88"/>
      <c r="E53" s="88"/>
      <c r="F53" s="88"/>
      <c r="G53" s="88"/>
      <c r="H53" s="88"/>
      <c r="I53" s="88"/>
      <c r="J53" s="88"/>
    </row>
    <row r="54" spans="2:10">
      <c r="B54" s="88"/>
      <c r="C54" s="88"/>
      <c r="D54" s="88"/>
      <c r="E54" s="88"/>
      <c r="F54" s="88"/>
      <c r="G54" s="88"/>
      <c r="H54" s="88"/>
      <c r="I54" s="88"/>
      <c r="J54" s="88"/>
    </row>
    <row r="55" spans="2:10">
      <c r="B55" s="88"/>
      <c r="C55" s="88"/>
      <c r="D55" s="88"/>
      <c r="E55" s="88"/>
      <c r="F55" s="88"/>
      <c r="G55" s="88"/>
      <c r="H55" s="88"/>
      <c r="I55" s="88"/>
      <c r="J55" s="88"/>
    </row>
    <row r="56" spans="2:10">
      <c r="B56" s="88"/>
      <c r="C56" s="88"/>
      <c r="D56" s="88"/>
      <c r="E56" s="88"/>
      <c r="F56" s="88"/>
      <c r="G56" s="88"/>
      <c r="H56" s="88"/>
      <c r="I56" s="88"/>
      <c r="J56" s="88"/>
    </row>
    <row r="57" spans="2:10">
      <c r="B57" s="88"/>
      <c r="C57" s="88"/>
      <c r="D57" s="88"/>
      <c r="E57" s="88"/>
      <c r="F57" s="88"/>
      <c r="G57" s="88"/>
      <c r="H57" s="88"/>
      <c r="I57" s="88"/>
      <c r="J57" s="88"/>
    </row>
    <row r="58" spans="2:10">
      <c r="B58" s="88"/>
      <c r="C58" s="88"/>
      <c r="D58" s="88"/>
      <c r="E58" s="88"/>
      <c r="F58" s="88"/>
      <c r="G58" s="88"/>
      <c r="H58" s="88"/>
      <c r="I58" s="88"/>
      <c r="J58" s="88"/>
    </row>
    <row r="59" spans="2:10">
      <c r="B59" s="88"/>
      <c r="C59" s="88"/>
      <c r="D59" s="88"/>
      <c r="E59" s="88"/>
      <c r="F59" s="88"/>
      <c r="G59" s="88"/>
      <c r="H59" s="88"/>
      <c r="I59" s="88"/>
      <c r="J59" s="88"/>
    </row>
    <row r="60" spans="2:10">
      <c r="B60" s="88"/>
      <c r="C60" s="88"/>
      <c r="D60" s="88"/>
      <c r="E60" s="88"/>
      <c r="F60" s="88"/>
      <c r="G60" s="88"/>
      <c r="H60" s="88"/>
      <c r="I60" s="88"/>
      <c r="J60" s="88"/>
    </row>
    <row r="61" spans="2:10">
      <c r="B61" s="88"/>
      <c r="C61" s="88"/>
      <c r="D61" s="88"/>
      <c r="E61" s="88"/>
      <c r="F61" s="88"/>
      <c r="G61" s="88"/>
      <c r="H61" s="88"/>
      <c r="I61" s="88"/>
      <c r="J61" s="88"/>
    </row>
    <row r="62" spans="2:10">
      <c r="B62" s="88"/>
      <c r="C62" s="88"/>
      <c r="D62" s="88"/>
      <c r="E62" s="88"/>
      <c r="F62" s="88"/>
      <c r="G62" s="88"/>
      <c r="H62" s="88"/>
      <c r="I62" s="88"/>
      <c r="J62" s="88"/>
    </row>
    <row r="63" spans="2:10">
      <c r="B63" s="88"/>
      <c r="C63" s="88"/>
      <c r="D63" s="88"/>
      <c r="E63" s="88"/>
      <c r="F63" s="88"/>
      <c r="G63" s="88"/>
      <c r="H63" s="88"/>
      <c r="I63" s="88"/>
      <c r="J63" s="88"/>
    </row>
    <row r="64" spans="2:10">
      <c r="B64" s="88"/>
      <c r="C64" s="88"/>
      <c r="D64" s="88"/>
      <c r="E64" s="88"/>
      <c r="F64" s="88"/>
      <c r="G64" s="88"/>
      <c r="H64" s="88"/>
      <c r="I64" s="88"/>
      <c r="J64" s="88"/>
    </row>
    <row r="65" spans="2:10">
      <c r="B65" s="88"/>
      <c r="C65" s="88"/>
      <c r="D65" s="88"/>
      <c r="E65" s="88"/>
      <c r="F65" s="88"/>
      <c r="G65" s="88"/>
      <c r="H65" s="88"/>
      <c r="I65" s="88"/>
      <c r="J65" s="88"/>
    </row>
    <row r="66" spans="2:10">
      <c r="B66" s="88"/>
      <c r="C66" s="88"/>
      <c r="D66" s="88"/>
      <c r="E66" s="88"/>
      <c r="F66" s="88"/>
      <c r="G66" s="88"/>
      <c r="H66" s="88"/>
      <c r="I66" s="88"/>
      <c r="J66" s="88"/>
    </row>
    <row r="67" spans="2:10">
      <c r="B67" s="88"/>
      <c r="C67" s="88"/>
      <c r="D67" s="88"/>
      <c r="E67" s="88"/>
      <c r="F67" s="88"/>
      <c r="G67" s="88"/>
      <c r="H67" s="88"/>
      <c r="I67" s="88"/>
      <c r="J67" s="88"/>
    </row>
    <row r="68" spans="2:10">
      <c r="B68" s="88"/>
      <c r="C68" s="88"/>
      <c r="D68" s="88"/>
      <c r="E68" s="88"/>
      <c r="F68" s="88"/>
      <c r="G68" s="88"/>
      <c r="H68" s="88"/>
      <c r="I68" s="88"/>
      <c r="J68" s="88"/>
    </row>
    <row r="69" spans="2:10">
      <c r="B69" s="88"/>
      <c r="C69" s="88"/>
      <c r="D69" s="88"/>
      <c r="E69" s="88"/>
      <c r="F69" s="88"/>
      <c r="G69" s="88"/>
      <c r="H69" s="88"/>
      <c r="I69" s="88"/>
      <c r="J69" s="88"/>
    </row>
    <row r="70" spans="2:10">
      <c r="B70" s="88"/>
      <c r="C70" s="88"/>
      <c r="D70" s="88"/>
      <c r="E70" s="88"/>
      <c r="F70" s="88"/>
      <c r="G70" s="88"/>
      <c r="H70" s="88"/>
      <c r="I70" s="88"/>
      <c r="J70" s="88"/>
    </row>
    <row r="71" spans="2:10">
      <c r="B71" s="88"/>
      <c r="C71" s="88"/>
      <c r="D71" s="88"/>
      <c r="E71" s="88"/>
      <c r="F71" s="88"/>
      <c r="G71" s="88"/>
      <c r="H71" s="88"/>
      <c r="I71" s="88"/>
      <c r="J71" s="88"/>
    </row>
    <row r="72" spans="2:10">
      <c r="B72" s="88"/>
      <c r="C72" s="88"/>
      <c r="D72" s="88"/>
      <c r="E72" s="88"/>
      <c r="F72" s="88"/>
      <c r="G72" s="88"/>
      <c r="H72" s="88"/>
      <c r="I72" s="88"/>
      <c r="J72" s="88"/>
    </row>
    <row r="73" spans="2:10">
      <c r="B73" s="88"/>
      <c r="C73" s="88"/>
      <c r="D73" s="88"/>
      <c r="E73" s="88"/>
      <c r="F73" s="88"/>
      <c r="G73" s="88"/>
      <c r="H73" s="88"/>
      <c r="I73" s="88"/>
      <c r="J73" s="88"/>
    </row>
    <row r="74" spans="2:10">
      <c r="B74" s="88"/>
      <c r="C74" s="88"/>
      <c r="D74" s="88"/>
      <c r="E74" s="88"/>
      <c r="F74" s="88"/>
      <c r="G74" s="88"/>
      <c r="H74" s="88"/>
      <c r="I74" s="88"/>
      <c r="J74" s="88"/>
    </row>
    <row r="75" spans="2:10">
      <c r="B75" s="88"/>
      <c r="C75" s="88"/>
      <c r="D75" s="88"/>
      <c r="E75" s="88"/>
      <c r="F75" s="88"/>
      <c r="G75" s="88"/>
      <c r="H75" s="88"/>
      <c r="I75" s="88"/>
      <c r="J75" s="88"/>
    </row>
    <row r="76" spans="2:10">
      <c r="B76" s="88"/>
      <c r="C76" s="88"/>
      <c r="D76" s="88"/>
      <c r="E76" s="88"/>
      <c r="F76" s="88"/>
      <c r="G76" s="88"/>
      <c r="H76" s="88"/>
      <c r="I76" s="88"/>
      <c r="J76" s="88"/>
    </row>
    <row r="77" spans="2:10">
      <c r="B77" s="88"/>
      <c r="C77" s="88"/>
      <c r="D77" s="88"/>
      <c r="E77" s="88"/>
      <c r="F77" s="88"/>
      <c r="G77" s="88"/>
      <c r="H77" s="88"/>
      <c r="I77" s="88"/>
      <c r="J77" s="88"/>
    </row>
    <row r="78" spans="2:10">
      <c r="B78" s="88"/>
      <c r="C78" s="88"/>
      <c r="D78" s="88"/>
      <c r="E78" s="88"/>
      <c r="F78" s="88"/>
      <c r="G78" s="88"/>
      <c r="H78" s="88"/>
      <c r="I78" s="88"/>
      <c r="J78" s="88"/>
    </row>
    <row r="79" spans="2:10">
      <c r="B79" s="88"/>
      <c r="C79" s="88"/>
      <c r="D79" s="88"/>
      <c r="E79" s="88"/>
      <c r="F79" s="88"/>
      <c r="G79" s="88"/>
      <c r="H79" s="88"/>
      <c r="I79" s="88"/>
      <c r="J79" s="88"/>
    </row>
    <row r="80" spans="2:10">
      <c r="B80" s="88"/>
      <c r="C80" s="88"/>
      <c r="D80" s="88"/>
      <c r="E80" s="88"/>
      <c r="F80" s="88"/>
      <c r="G80" s="88"/>
      <c r="H80" s="88"/>
      <c r="I80" s="88"/>
      <c r="J80" s="88"/>
    </row>
    <row r="81" spans="2:10">
      <c r="B81" s="88"/>
      <c r="C81" s="88"/>
      <c r="D81" s="88"/>
      <c r="E81" s="88"/>
      <c r="F81" s="88"/>
      <c r="G81" s="88"/>
      <c r="H81" s="88"/>
      <c r="I81" s="88"/>
      <c r="J81" s="88"/>
    </row>
    <row r="82" spans="2:10">
      <c r="B82" s="88"/>
      <c r="C82" s="88"/>
      <c r="D82" s="88"/>
      <c r="E82" s="88"/>
      <c r="F82" s="88"/>
      <c r="G82" s="88"/>
      <c r="H82" s="88"/>
      <c r="I82" s="88"/>
      <c r="J82" s="88"/>
    </row>
    <row r="83" spans="2:10">
      <c r="B83" s="88"/>
      <c r="C83" s="88"/>
      <c r="D83" s="88"/>
      <c r="E83" s="88"/>
      <c r="F83" s="88"/>
      <c r="G83" s="88"/>
      <c r="H83" s="88"/>
      <c r="I83" s="88"/>
      <c r="J83" s="88"/>
    </row>
    <row r="84" spans="2:10">
      <c r="B84" s="88"/>
      <c r="C84" s="88"/>
      <c r="D84" s="88"/>
      <c r="E84" s="88"/>
      <c r="F84" s="88"/>
      <c r="G84" s="88"/>
      <c r="H84" s="88"/>
      <c r="I84" s="88"/>
      <c r="J84" s="88"/>
    </row>
    <row r="85" spans="2:10">
      <c r="B85" s="88"/>
      <c r="C85" s="88"/>
      <c r="D85" s="88"/>
      <c r="E85" s="88"/>
      <c r="F85" s="88"/>
      <c r="G85" s="88"/>
      <c r="H85" s="88"/>
      <c r="I85" s="88"/>
      <c r="J85" s="88"/>
    </row>
    <row r="86" spans="2:10">
      <c r="B86" s="88"/>
      <c r="C86" s="88"/>
      <c r="D86" s="88"/>
      <c r="E86" s="88"/>
      <c r="F86" s="88"/>
      <c r="G86" s="88"/>
      <c r="H86" s="88"/>
      <c r="I86" s="88"/>
      <c r="J86" s="88"/>
    </row>
    <row r="87" spans="2:10">
      <c r="B87" s="88"/>
      <c r="C87" s="88"/>
      <c r="D87" s="88"/>
      <c r="E87" s="88"/>
      <c r="F87" s="88"/>
      <c r="G87" s="88"/>
      <c r="H87" s="88"/>
      <c r="I87" s="88"/>
      <c r="J87" s="88"/>
    </row>
    <row r="88" spans="2:10">
      <c r="B88" s="88"/>
      <c r="C88" s="88"/>
      <c r="D88" s="88"/>
      <c r="E88" s="88"/>
      <c r="F88" s="88"/>
      <c r="G88" s="88"/>
      <c r="H88" s="88"/>
      <c r="I88" s="88"/>
      <c r="J88" s="88"/>
    </row>
    <row r="89" spans="2:10">
      <c r="B89" s="88"/>
      <c r="C89" s="88"/>
      <c r="D89" s="88"/>
      <c r="E89" s="88"/>
      <c r="F89" s="88"/>
      <c r="G89" s="88"/>
      <c r="H89" s="88"/>
      <c r="I89" s="88"/>
      <c r="J89" s="88"/>
    </row>
    <row r="90" spans="2:10">
      <c r="B90" s="88"/>
      <c r="C90" s="88"/>
      <c r="D90" s="88"/>
      <c r="E90" s="88"/>
      <c r="F90" s="88"/>
      <c r="G90" s="88"/>
      <c r="H90" s="88"/>
      <c r="I90" s="88"/>
      <c r="J90" s="88"/>
    </row>
    <row r="91" spans="2:10">
      <c r="B91" s="88"/>
      <c r="C91" s="88"/>
      <c r="D91" s="88"/>
      <c r="E91" s="88"/>
      <c r="F91" s="88"/>
      <c r="G91" s="88"/>
      <c r="H91" s="88"/>
      <c r="I91" s="88"/>
      <c r="J91" s="88"/>
    </row>
    <row r="92" spans="2:10">
      <c r="B92" s="88"/>
      <c r="C92" s="88"/>
      <c r="D92" s="88"/>
      <c r="E92" s="88"/>
      <c r="F92" s="88"/>
      <c r="G92" s="88"/>
      <c r="H92" s="88"/>
      <c r="I92" s="88"/>
      <c r="J92" s="88"/>
    </row>
    <row r="93" spans="2:10">
      <c r="B93" s="88"/>
      <c r="C93" s="88"/>
      <c r="D93" s="88"/>
      <c r="E93" s="88"/>
      <c r="F93" s="88"/>
      <c r="G93" s="88"/>
      <c r="H93" s="88"/>
      <c r="I93" s="88"/>
      <c r="J93" s="88"/>
    </row>
    <row r="94" spans="2:10">
      <c r="B94" s="88"/>
      <c r="C94" s="88"/>
      <c r="D94" s="88"/>
      <c r="E94" s="88"/>
      <c r="F94" s="88"/>
      <c r="G94" s="88"/>
      <c r="H94" s="88"/>
      <c r="I94" s="88"/>
      <c r="J94" s="88"/>
    </row>
    <row r="95" spans="2:10">
      <c r="B95" s="88"/>
      <c r="C95" s="88"/>
      <c r="D95" s="88"/>
      <c r="E95" s="88"/>
      <c r="F95" s="88"/>
      <c r="G95" s="88"/>
      <c r="H95" s="88"/>
      <c r="I95" s="88"/>
      <c r="J95" s="88"/>
    </row>
    <row r="96" spans="2:10">
      <c r="B96" s="88"/>
      <c r="C96" s="88"/>
      <c r="D96" s="88"/>
      <c r="E96" s="88"/>
      <c r="F96" s="88"/>
      <c r="G96" s="88"/>
      <c r="H96" s="88"/>
      <c r="I96" s="88"/>
      <c r="J96" s="88"/>
    </row>
    <row r="97" spans="2:10">
      <c r="B97" s="88"/>
      <c r="C97" s="88"/>
      <c r="D97" s="88"/>
      <c r="E97" s="88"/>
      <c r="F97" s="88"/>
      <c r="G97" s="88"/>
      <c r="H97" s="88"/>
      <c r="I97" s="88"/>
      <c r="J97" s="88"/>
    </row>
    <row r="98" spans="2:10">
      <c r="B98" s="88"/>
      <c r="C98" s="88"/>
      <c r="D98" s="88"/>
      <c r="E98" s="88"/>
      <c r="F98" s="88"/>
      <c r="G98" s="88"/>
      <c r="H98" s="88"/>
      <c r="I98" s="88"/>
      <c r="J98" s="88"/>
    </row>
    <row r="99" spans="2:10">
      <c r="B99" s="88"/>
      <c r="C99" s="88"/>
      <c r="D99" s="88"/>
      <c r="E99" s="88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125"/>
      <c r="C110" s="125"/>
      <c r="D110" s="110"/>
      <c r="E110" s="110"/>
      <c r="F110" s="132"/>
      <c r="G110" s="132"/>
      <c r="H110" s="132"/>
      <c r="I110" s="132"/>
      <c r="J110" s="110"/>
    </row>
    <row r="111" spans="2:10">
      <c r="B111" s="125"/>
      <c r="C111" s="125"/>
      <c r="D111" s="110"/>
      <c r="E111" s="110"/>
      <c r="F111" s="132"/>
      <c r="G111" s="132"/>
      <c r="H111" s="132"/>
      <c r="I111" s="132"/>
      <c r="J111" s="110"/>
    </row>
    <row r="112" spans="2:10">
      <c r="B112" s="125"/>
      <c r="C112" s="125"/>
      <c r="D112" s="110"/>
      <c r="E112" s="110"/>
      <c r="F112" s="132"/>
      <c r="G112" s="132"/>
      <c r="H112" s="132"/>
      <c r="I112" s="132"/>
      <c r="J112" s="110"/>
    </row>
    <row r="113" spans="2:10">
      <c r="B113" s="125"/>
      <c r="C113" s="125"/>
      <c r="D113" s="110"/>
      <c r="E113" s="110"/>
      <c r="F113" s="132"/>
      <c r="G113" s="132"/>
      <c r="H113" s="132"/>
      <c r="I113" s="132"/>
      <c r="J113" s="110"/>
    </row>
    <row r="114" spans="2:10">
      <c r="B114" s="125"/>
      <c r="C114" s="125"/>
      <c r="D114" s="110"/>
      <c r="E114" s="110"/>
      <c r="F114" s="132"/>
      <c r="G114" s="132"/>
      <c r="H114" s="132"/>
      <c r="I114" s="132"/>
      <c r="J114" s="110"/>
    </row>
    <row r="115" spans="2:10">
      <c r="B115" s="125"/>
      <c r="C115" s="125"/>
      <c r="D115" s="110"/>
      <c r="E115" s="110"/>
      <c r="F115" s="132"/>
      <c r="G115" s="132"/>
      <c r="H115" s="132"/>
      <c r="I115" s="132"/>
      <c r="J115" s="110"/>
    </row>
    <row r="116" spans="2:10">
      <c r="B116" s="125"/>
      <c r="C116" s="125"/>
      <c r="D116" s="110"/>
      <c r="E116" s="110"/>
      <c r="F116" s="132"/>
      <c r="G116" s="132"/>
      <c r="H116" s="132"/>
      <c r="I116" s="132"/>
      <c r="J116" s="110"/>
    </row>
    <row r="117" spans="2:10">
      <c r="B117" s="125"/>
      <c r="C117" s="125"/>
      <c r="D117" s="110"/>
      <c r="E117" s="110"/>
      <c r="F117" s="132"/>
      <c r="G117" s="132"/>
      <c r="H117" s="132"/>
      <c r="I117" s="132"/>
      <c r="J117" s="110"/>
    </row>
    <row r="118" spans="2:10">
      <c r="B118" s="125"/>
      <c r="C118" s="125"/>
      <c r="D118" s="110"/>
      <c r="E118" s="110"/>
      <c r="F118" s="132"/>
      <c r="G118" s="132"/>
      <c r="H118" s="132"/>
      <c r="I118" s="132"/>
      <c r="J118" s="110"/>
    </row>
    <row r="119" spans="2:10">
      <c r="B119" s="125"/>
      <c r="C119" s="125"/>
      <c r="D119" s="110"/>
      <c r="E119" s="110"/>
      <c r="F119" s="132"/>
      <c r="G119" s="132"/>
      <c r="H119" s="132"/>
      <c r="I119" s="132"/>
      <c r="J119" s="110"/>
    </row>
    <row r="120" spans="2:10">
      <c r="B120" s="125"/>
      <c r="C120" s="125"/>
      <c r="D120" s="110"/>
      <c r="E120" s="110"/>
      <c r="F120" s="132"/>
      <c r="G120" s="132"/>
      <c r="H120" s="132"/>
      <c r="I120" s="132"/>
      <c r="J120" s="110"/>
    </row>
    <row r="121" spans="2:10">
      <c r="B121" s="125"/>
      <c r="C121" s="125"/>
      <c r="D121" s="110"/>
      <c r="E121" s="110"/>
      <c r="F121" s="132"/>
      <c r="G121" s="132"/>
      <c r="H121" s="132"/>
      <c r="I121" s="132"/>
      <c r="J121" s="110"/>
    </row>
    <row r="122" spans="2:10">
      <c r="B122" s="125"/>
      <c r="C122" s="125"/>
      <c r="D122" s="110"/>
      <c r="E122" s="110"/>
      <c r="F122" s="132"/>
      <c r="G122" s="132"/>
      <c r="H122" s="132"/>
      <c r="I122" s="132"/>
      <c r="J122" s="110"/>
    </row>
    <row r="123" spans="2:10">
      <c r="B123" s="125"/>
      <c r="C123" s="125"/>
      <c r="D123" s="110"/>
      <c r="E123" s="110"/>
      <c r="F123" s="132"/>
      <c r="G123" s="132"/>
      <c r="H123" s="132"/>
      <c r="I123" s="132"/>
      <c r="J123" s="110"/>
    </row>
    <row r="124" spans="2:10">
      <c r="B124" s="125"/>
      <c r="C124" s="125"/>
      <c r="D124" s="110"/>
      <c r="E124" s="110"/>
      <c r="F124" s="132"/>
      <c r="G124" s="132"/>
      <c r="H124" s="132"/>
      <c r="I124" s="132"/>
      <c r="J124" s="110"/>
    </row>
    <row r="125" spans="2:10">
      <c r="B125" s="125"/>
      <c r="C125" s="125"/>
      <c r="D125" s="110"/>
      <c r="E125" s="110"/>
      <c r="F125" s="132"/>
      <c r="G125" s="132"/>
      <c r="H125" s="132"/>
      <c r="I125" s="132"/>
      <c r="J125" s="110"/>
    </row>
    <row r="126" spans="2:10">
      <c r="B126" s="125"/>
      <c r="C126" s="125"/>
      <c r="D126" s="110"/>
      <c r="E126" s="110"/>
      <c r="F126" s="132"/>
      <c r="G126" s="132"/>
      <c r="H126" s="132"/>
      <c r="I126" s="132"/>
      <c r="J126" s="110"/>
    </row>
    <row r="127" spans="2:10">
      <c r="B127" s="125"/>
      <c r="C127" s="125"/>
      <c r="D127" s="110"/>
      <c r="E127" s="110"/>
      <c r="F127" s="132"/>
      <c r="G127" s="132"/>
      <c r="H127" s="132"/>
      <c r="I127" s="132"/>
      <c r="J127" s="110"/>
    </row>
    <row r="128" spans="2:10">
      <c r="B128" s="125"/>
      <c r="C128" s="125"/>
      <c r="D128" s="110"/>
      <c r="E128" s="110"/>
      <c r="F128" s="132"/>
      <c r="G128" s="132"/>
      <c r="H128" s="132"/>
      <c r="I128" s="132"/>
      <c r="J128" s="110"/>
    </row>
    <row r="129" spans="2:10">
      <c r="B129" s="125"/>
      <c r="C129" s="125"/>
      <c r="D129" s="110"/>
      <c r="E129" s="110"/>
      <c r="F129" s="132"/>
      <c r="G129" s="132"/>
      <c r="H129" s="132"/>
      <c r="I129" s="132"/>
      <c r="J129" s="110"/>
    </row>
    <row r="130" spans="2:10">
      <c r="B130" s="125"/>
      <c r="C130" s="125"/>
      <c r="D130" s="110"/>
      <c r="E130" s="110"/>
      <c r="F130" s="132"/>
      <c r="G130" s="132"/>
      <c r="H130" s="132"/>
      <c r="I130" s="132"/>
      <c r="J130" s="110"/>
    </row>
    <row r="131" spans="2:10">
      <c r="B131" s="125"/>
      <c r="C131" s="125"/>
      <c r="D131" s="110"/>
      <c r="E131" s="110"/>
      <c r="F131" s="132"/>
      <c r="G131" s="132"/>
      <c r="H131" s="132"/>
      <c r="I131" s="132"/>
      <c r="J131" s="110"/>
    </row>
    <row r="132" spans="2:10">
      <c r="B132" s="125"/>
      <c r="C132" s="125"/>
      <c r="D132" s="110"/>
      <c r="E132" s="110"/>
      <c r="F132" s="132"/>
      <c r="G132" s="132"/>
      <c r="H132" s="132"/>
      <c r="I132" s="132"/>
      <c r="J132" s="110"/>
    </row>
    <row r="133" spans="2:10">
      <c r="B133" s="125"/>
      <c r="C133" s="125"/>
      <c r="D133" s="110"/>
      <c r="E133" s="110"/>
      <c r="F133" s="132"/>
      <c r="G133" s="132"/>
      <c r="H133" s="132"/>
      <c r="I133" s="132"/>
      <c r="J133" s="110"/>
    </row>
    <row r="134" spans="2:10">
      <c r="B134" s="125"/>
      <c r="C134" s="125"/>
      <c r="D134" s="110"/>
      <c r="E134" s="110"/>
      <c r="F134" s="132"/>
      <c r="G134" s="132"/>
      <c r="H134" s="132"/>
      <c r="I134" s="132"/>
      <c r="J134" s="110"/>
    </row>
    <row r="135" spans="2:10">
      <c r="B135" s="125"/>
      <c r="C135" s="125"/>
      <c r="D135" s="110"/>
      <c r="E135" s="110"/>
      <c r="F135" s="132"/>
      <c r="G135" s="132"/>
      <c r="H135" s="132"/>
      <c r="I135" s="132"/>
      <c r="J135" s="110"/>
    </row>
    <row r="136" spans="2:10">
      <c r="B136" s="125"/>
      <c r="C136" s="125"/>
      <c r="D136" s="110"/>
      <c r="E136" s="110"/>
      <c r="F136" s="132"/>
      <c r="G136" s="132"/>
      <c r="H136" s="132"/>
      <c r="I136" s="132"/>
      <c r="J136" s="110"/>
    </row>
    <row r="137" spans="2:10">
      <c r="B137" s="125"/>
      <c r="C137" s="125"/>
      <c r="D137" s="110"/>
      <c r="E137" s="110"/>
      <c r="F137" s="132"/>
      <c r="G137" s="132"/>
      <c r="H137" s="132"/>
      <c r="I137" s="132"/>
      <c r="J137" s="110"/>
    </row>
    <row r="138" spans="2:10">
      <c r="B138" s="125"/>
      <c r="C138" s="125"/>
      <c r="D138" s="110"/>
      <c r="E138" s="110"/>
      <c r="F138" s="132"/>
      <c r="G138" s="132"/>
      <c r="H138" s="132"/>
      <c r="I138" s="132"/>
      <c r="J138" s="110"/>
    </row>
    <row r="139" spans="2:10">
      <c r="B139" s="125"/>
      <c r="C139" s="125"/>
      <c r="D139" s="110"/>
      <c r="E139" s="110"/>
      <c r="F139" s="132"/>
      <c r="G139" s="132"/>
      <c r="H139" s="132"/>
      <c r="I139" s="132"/>
      <c r="J139" s="110"/>
    </row>
    <row r="140" spans="2:10">
      <c r="B140" s="125"/>
      <c r="C140" s="125"/>
      <c r="D140" s="110"/>
      <c r="E140" s="110"/>
      <c r="F140" s="132"/>
      <c r="G140" s="132"/>
      <c r="H140" s="132"/>
      <c r="I140" s="132"/>
      <c r="J140" s="110"/>
    </row>
    <row r="141" spans="2:10">
      <c r="B141" s="125"/>
      <c r="C141" s="125"/>
      <c r="D141" s="110"/>
      <c r="E141" s="110"/>
      <c r="F141" s="132"/>
      <c r="G141" s="132"/>
      <c r="H141" s="132"/>
      <c r="I141" s="132"/>
      <c r="J141" s="110"/>
    </row>
    <row r="142" spans="2:10">
      <c r="B142" s="125"/>
      <c r="C142" s="125"/>
      <c r="D142" s="110"/>
      <c r="E142" s="110"/>
      <c r="F142" s="132"/>
      <c r="G142" s="132"/>
      <c r="H142" s="132"/>
      <c r="I142" s="132"/>
      <c r="J142" s="110"/>
    </row>
    <row r="143" spans="2:10">
      <c r="B143" s="125"/>
      <c r="C143" s="125"/>
      <c r="D143" s="110"/>
      <c r="E143" s="110"/>
      <c r="F143" s="132"/>
      <c r="G143" s="132"/>
      <c r="H143" s="132"/>
      <c r="I143" s="132"/>
      <c r="J143" s="110"/>
    </row>
    <row r="144" spans="2:10">
      <c r="B144" s="125"/>
      <c r="C144" s="125"/>
      <c r="D144" s="110"/>
      <c r="E144" s="110"/>
      <c r="F144" s="132"/>
      <c r="G144" s="132"/>
      <c r="H144" s="132"/>
      <c r="I144" s="132"/>
      <c r="J144" s="110"/>
    </row>
    <row r="145" spans="2:10">
      <c r="B145" s="125"/>
      <c r="C145" s="125"/>
      <c r="D145" s="110"/>
      <c r="E145" s="110"/>
      <c r="F145" s="132"/>
      <c r="G145" s="132"/>
      <c r="H145" s="132"/>
      <c r="I145" s="132"/>
      <c r="J145" s="110"/>
    </row>
    <row r="146" spans="2:10">
      <c r="B146" s="125"/>
      <c r="C146" s="125"/>
      <c r="D146" s="110"/>
      <c r="E146" s="110"/>
      <c r="F146" s="132"/>
      <c r="G146" s="132"/>
      <c r="H146" s="132"/>
      <c r="I146" s="132"/>
      <c r="J146" s="110"/>
    </row>
    <row r="147" spans="2:10">
      <c r="B147" s="125"/>
      <c r="C147" s="125"/>
      <c r="D147" s="110"/>
      <c r="E147" s="110"/>
      <c r="F147" s="132"/>
      <c r="G147" s="132"/>
      <c r="H147" s="132"/>
      <c r="I147" s="132"/>
      <c r="J147" s="110"/>
    </row>
    <row r="148" spans="2:10">
      <c r="B148" s="125"/>
      <c r="C148" s="125"/>
      <c r="D148" s="110"/>
      <c r="E148" s="110"/>
      <c r="F148" s="132"/>
      <c r="G148" s="132"/>
      <c r="H148" s="132"/>
      <c r="I148" s="132"/>
      <c r="J148" s="110"/>
    </row>
    <row r="149" spans="2:10">
      <c r="B149" s="125"/>
      <c r="C149" s="125"/>
      <c r="D149" s="110"/>
      <c r="E149" s="110"/>
      <c r="F149" s="132"/>
      <c r="G149" s="132"/>
      <c r="H149" s="132"/>
      <c r="I149" s="132"/>
      <c r="J149" s="110"/>
    </row>
    <row r="150" spans="2:10">
      <c r="B150" s="125"/>
      <c r="C150" s="125"/>
      <c r="D150" s="110"/>
      <c r="E150" s="110"/>
      <c r="F150" s="132"/>
      <c r="G150" s="132"/>
      <c r="H150" s="132"/>
      <c r="I150" s="132"/>
      <c r="J150" s="110"/>
    </row>
    <row r="151" spans="2:10">
      <c r="B151" s="125"/>
      <c r="C151" s="125"/>
      <c r="D151" s="110"/>
      <c r="E151" s="110"/>
      <c r="F151" s="132"/>
      <c r="G151" s="132"/>
      <c r="H151" s="132"/>
      <c r="I151" s="132"/>
      <c r="J151" s="110"/>
    </row>
    <row r="152" spans="2:10">
      <c r="B152" s="125"/>
      <c r="C152" s="125"/>
      <c r="D152" s="110"/>
      <c r="E152" s="110"/>
      <c r="F152" s="132"/>
      <c r="G152" s="132"/>
      <c r="H152" s="132"/>
      <c r="I152" s="132"/>
      <c r="J152" s="110"/>
    </row>
    <row r="153" spans="2:10">
      <c r="B153" s="125"/>
      <c r="C153" s="125"/>
      <c r="D153" s="110"/>
      <c r="E153" s="110"/>
      <c r="F153" s="132"/>
      <c r="G153" s="132"/>
      <c r="H153" s="132"/>
      <c r="I153" s="132"/>
      <c r="J153" s="110"/>
    </row>
    <row r="154" spans="2:10">
      <c r="B154" s="125"/>
      <c r="C154" s="125"/>
      <c r="D154" s="110"/>
      <c r="E154" s="110"/>
      <c r="F154" s="132"/>
      <c r="G154" s="132"/>
      <c r="H154" s="132"/>
      <c r="I154" s="132"/>
      <c r="J154" s="110"/>
    </row>
    <row r="155" spans="2:10">
      <c r="B155" s="125"/>
      <c r="C155" s="125"/>
      <c r="D155" s="110"/>
      <c r="E155" s="110"/>
      <c r="F155" s="132"/>
      <c r="G155" s="132"/>
      <c r="H155" s="132"/>
      <c r="I155" s="132"/>
      <c r="J155" s="110"/>
    </row>
    <row r="156" spans="2:10">
      <c r="B156" s="125"/>
      <c r="C156" s="125"/>
      <c r="D156" s="110"/>
      <c r="E156" s="110"/>
      <c r="F156" s="132"/>
      <c r="G156" s="132"/>
      <c r="H156" s="132"/>
      <c r="I156" s="132"/>
      <c r="J156" s="110"/>
    </row>
    <row r="157" spans="2:10">
      <c r="B157" s="125"/>
      <c r="C157" s="125"/>
      <c r="D157" s="110"/>
      <c r="E157" s="110"/>
      <c r="F157" s="132"/>
      <c r="G157" s="132"/>
      <c r="H157" s="132"/>
      <c r="I157" s="132"/>
      <c r="J157" s="110"/>
    </row>
    <row r="158" spans="2:10">
      <c r="B158" s="125"/>
      <c r="C158" s="125"/>
      <c r="D158" s="110"/>
      <c r="E158" s="110"/>
      <c r="F158" s="132"/>
      <c r="G158" s="132"/>
      <c r="H158" s="132"/>
      <c r="I158" s="132"/>
      <c r="J158" s="110"/>
    </row>
    <row r="159" spans="2:10">
      <c r="B159" s="125"/>
      <c r="C159" s="125"/>
      <c r="D159" s="110"/>
      <c r="E159" s="110"/>
      <c r="F159" s="132"/>
      <c r="G159" s="132"/>
      <c r="H159" s="132"/>
      <c r="I159" s="132"/>
      <c r="J159" s="110"/>
    </row>
    <row r="160" spans="2:10">
      <c r="B160" s="125"/>
      <c r="C160" s="125"/>
      <c r="D160" s="110"/>
      <c r="E160" s="110"/>
      <c r="F160" s="132"/>
      <c r="G160" s="132"/>
      <c r="H160" s="132"/>
      <c r="I160" s="132"/>
      <c r="J160" s="110"/>
    </row>
    <row r="161" spans="2:10">
      <c r="B161" s="125"/>
      <c r="C161" s="125"/>
      <c r="D161" s="110"/>
      <c r="E161" s="110"/>
      <c r="F161" s="132"/>
      <c r="G161" s="132"/>
      <c r="H161" s="132"/>
      <c r="I161" s="132"/>
      <c r="J161" s="110"/>
    </row>
    <row r="162" spans="2:10">
      <c r="B162" s="125"/>
      <c r="C162" s="125"/>
      <c r="D162" s="110"/>
      <c r="E162" s="110"/>
      <c r="F162" s="132"/>
      <c r="G162" s="132"/>
      <c r="H162" s="132"/>
      <c r="I162" s="132"/>
      <c r="J162" s="110"/>
    </row>
    <row r="163" spans="2:10">
      <c r="B163" s="125"/>
      <c r="C163" s="125"/>
      <c r="D163" s="110"/>
      <c r="E163" s="110"/>
      <c r="F163" s="132"/>
      <c r="G163" s="132"/>
      <c r="H163" s="132"/>
      <c r="I163" s="132"/>
      <c r="J163" s="110"/>
    </row>
    <row r="164" spans="2:10">
      <c r="B164" s="125"/>
      <c r="C164" s="125"/>
      <c r="D164" s="110"/>
      <c r="E164" s="110"/>
      <c r="F164" s="132"/>
      <c r="G164" s="132"/>
      <c r="H164" s="132"/>
      <c r="I164" s="132"/>
      <c r="J164" s="110"/>
    </row>
    <row r="165" spans="2:10">
      <c r="B165" s="125"/>
      <c r="C165" s="125"/>
      <c r="D165" s="110"/>
      <c r="E165" s="110"/>
      <c r="F165" s="132"/>
      <c r="G165" s="132"/>
      <c r="H165" s="132"/>
      <c r="I165" s="132"/>
      <c r="J165" s="110"/>
    </row>
    <row r="166" spans="2:10">
      <c r="B166" s="125"/>
      <c r="C166" s="125"/>
      <c r="D166" s="110"/>
      <c r="E166" s="110"/>
      <c r="F166" s="132"/>
      <c r="G166" s="132"/>
      <c r="H166" s="132"/>
      <c r="I166" s="132"/>
      <c r="J166" s="110"/>
    </row>
    <row r="167" spans="2:10">
      <c r="B167" s="125"/>
      <c r="C167" s="125"/>
      <c r="D167" s="110"/>
      <c r="E167" s="110"/>
      <c r="F167" s="132"/>
      <c r="G167" s="132"/>
      <c r="H167" s="132"/>
      <c r="I167" s="132"/>
      <c r="J167" s="110"/>
    </row>
    <row r="168" spans="2:10">
      <c r="B168" s="125"/>
      <c r="C168" s="125"/>
      <c r="D168" s="110"/>
      <c r="E168" s="110"/>
      <c r="F168" s="132"/>
      <c r="G168" s="132"/>
      <c r="H168" s="132"/>
      <c r="I168" s="132"/>
      <c r="J168" s="110"/>
    </row>
    <row r="169" spans="2:10">
      <c r="B169" s="125"/>
      <c r="C169" s="125"/>
      <c r="D169" s="110"/>
      <c r="E169" s="110"/>
      <c r="F169" s="132"/>
      <c r="G169" s="132"/>
      <c r="H169" s="132"/>
      <c r="I169" s="132"/>
      <c r="J169" s="110"/>
    </row>
    <row r="170" spans="2:10">
      <c r="B170" s="125"/>
      <c r="C170" s="125"/>
      <c r="D170" s="110"/>
      <c r="E170" s="110"/>
      <c r="F170" s="132"/>
      <c r="G170" s="132"/>
      <c r="H170" s="132"/>
      <c r="I170" s="132"/>
      <c r="J170" s="110"/>
    </row>
    <row r="171" spans="2:10">
      <c r="B171" s="125"/>
      <c r="C171" s="125"/>
      <c r="D171" s="110"/>
      <c r="E171" s="110"/>
      <c r="F171" s="132"/>
      <c r="G171" s="132"/>
      <c r="H171" s="132"/>
      <c r="I171" s="132"/>
      <c r="J171" s="110"/>
    </row>
    <row r="172" spans="2:10">
      <c r="B172" s="125"/>
      <c r="C172" s="125"/>
      <c r="D172" s="110"/>
      <c r="E172" s="110"/>
      <c r="F172" s="132"/>
      <c r="G172" s="132"/>
      <c r="H172" s="132"/>
      <c r="I172" s="132"/>
      <c r="J172" s="110"/>
    </row>
    <row r="173" spans="2:10">
      <c r="B173" s="125"/>
      <c r="C173" s="125"/>
      <c r="D173" s="110"/>
      <c r="E173" s="110"/>
      <c r="F173" s="132"/>
      <c r="G173" s="132"/>
      <c r="H173" s="132"/>
      <c r="I173" s="132"/>
      <c r="J173" s="110"/>
    </row>
    <row r="174" spans="2:10">
      <c r="B174" s="125"/>
      <c r="C174" s="125"/>
      <c r="D174" s="110"/>
      <c r="E174" s="110"/>
      <c r="F174" s="132"/>
      <c r="G174" s="132"/>
      <c r="H174" s="132"/>
      <c r="I174" s="132"/>
      <c r="J174" s="110"/>
    </row>
    <row r="175" spans="2:10">
      <c r="B175" s="125"/>
      <c r="C175" s="125"/>
      <c r="D175" s="110"/>
      <c r="E175" s="110"/>
      <c r="F175" s="132"/>
      <c r="G175" s="132"/>
      <c r="H175" s="132"/>
      <c r="I175" s="132"/>
      <c r="J175" s="110"/>
    </row>
    <row r="176" spans="2:10">
      <c r="B176" s="125"/>
      <c r="C176" s="125"/>
      <c r="D176" s="110"/>
      <c r="E176" s="110"/>
      <c r="F176" s="132"/>
      <c r="G176" s="132"/>
      <c r="H176" s="132"/>
      <c r="I176" s="132"/>
      <c r="J176" s="110"/>
    </row>
    <row r="177" spans="2:10">
      <c r="B177" s="125"/>
      <c r="C177" s="125"/>
      <c r="D177" s="110"/>
      <c r="E177" s="110"/>
      <c r="F177" s="132"/>
      <c r="G177" s="132"/>
      <c r="H177" s="132"/>
      <c r="I177" s="132"/>
      <c r="J177" s="110"/>
    </row>
    <row r="178" spans="2:10">
      <c r="B178" s="125"/>
      <c r="C178" s="125"/>
      <c r="D178" s="110"/>
      <c r="E178" s="110"/>
      <c r="F178" s="132"/>
      <c r="G178" s="132"/>
      <c r="H178" s="132"/>
      <c r="I178" s="132"/>
      <c r="J178" s="110"/>
    </row>
    <row r="179" spans="2:10">
      <c r="B179" s="125"/>
      <c r="C179" s="125"/>
      <c r="D179" s="110"/>
      <c r="E179" s="110"/>
      <c r="F179" s="132"/>
      <c r="G179" s="132"/>
      <c r="H179" s="132"/>
      <c r="I179" s="132"/>
      <c r="J179" s="110"/>
    </row>
    <row r="180" spans="2:10">
      <c r="B180" s="125"/>
      <c r="C180" s="125"/>
      <c r="D180" s="110"/>
      <c r="E180" s="110"/>
      <c r="F180" s="132"/>
      <c r="G180" s="132"/>
      <c r="H180" s="132"/>
      <c r="I180" s="132"/>
      <c r="J180" s="110"/>
    </row>
    <row r="181" spans="2:10">
      <c r="B181" s="125"/>
      <c r="C181" s="125"/>
      <c r="D181" s="110"/>
      <c r="E181" s="110"/>
      <c r="F181" s="132"/>
      <c r="G181" s="132"/>
      <c r="H181" s="132"/>
      <c r="I181" s="132"/>
      <c r="J181" s="110"/>
    </row>
    <row r="182" spans="2:10">
      <c r="B182" s="125"/>
      <c r="C182" s="125"/>
      <c r="D182" s="110"/>
      <c r="E182" s="110"/>
      <c r="F182" s="132"/>
      <c r="G182" s="132"/>
      <c r="H182" s="132"/>
      <c r="I182" s="132"/>
      <c r="J182" s="110"/>
    </row>
    <row r="183" spans="2:10">
      <c r="B183" s="125"/>
      <c r="C183" s="125"/>
      <c r="D183" s="110"/>
      <c r="E183" s="110"/>
      <c r="F183" s="132"/>
      <c r="G183" s="132"/>
      <c r="H183" s="132"/>
      <c r="I183" s="132"/>
      <c r="J183" s="110"/>
    </row>
    <row r="184" spans="2:10">
      <c r="B184" s="125"/>
      <c r="C184" s="125"/>
      <c r="D184" s="110"/>
      <c r="E184" s="110"/>
      <c r="F184" s="132"/>
      <c r="G184" s="132"/>
      <c r="H184" s="132"/>
      <c r="I184" s="132"/>
      <c r="J184" s="110"/>
    </row>
    <row r="185" spans="2:10">
      <c r="B185" s="125"/>
      <c r="C185" s="125"/>
      <c r="D185" s="110"/>
      <c r="E185" s="110"/>
      <c r="F185" s="132"/>
      <c r="G185" s="132"/>
      <c r="H185" s="132"/>
      <c r="I185" s="132"/>
      <c r="J185" s="110"/>
    </row>
    <row r="186" spans="2:10">
      <c r="B186" s="125"/>
      <c r="C186" s="125"/>
      <c r="D186" s="110"/>
      <c r="E186" s="110"/>
      <c r="F186" s="132"/>
      <c r="G186" s="132"/>
      <c r="H186" s="132"/>
      <c r="I186" s="132"/>
      <c r="J186" s="110"/>
    </row>
    <row r="187" spans="2:10">
      <c r="B187" s="125"/>
      <c r="C187" s="125"/>
      <c r="D187" s="110"/>
      <c r="E187" s="110"/>
      <c r="F187" s="132"/>
      <c r="G187" s="132"/>
      <c r="H187" s="132"/>
      <c r="I187" s="132"/>
      <c r="J187" s="110"/>
    </row>
    <row r="188" spans="2:10">
      <c r="B188" s="125"/>
      <c r="C188" s="125"/>
      <c r="D188" s="110"/>
      <c r="E188" s="110"/>
      <c r="F188" s="132"/>
      <c r="G188" s="132"/>
      <c r="H188" s="132"/>
      <c r="I188" s="132"/>
      <c r="J188" s="110"/>
    </row>
    <row r="189" spans="2:10">
      <c r="B189" s="125"/>
      <c r="C189" s="125"/>
      <c r="D189" s="110"/>
      <c r="E189" s="110"/>
      <c r="F189" s="132"/>
      <c r="G189" s="132"/>
      <c r="H189" s="132"/>
      <c r="I189" s="132"/>
      <c r="J189" s="110"/>
    </row>
    <row r="190" spans="2:10">
      <c r="B190" s="125"/>
      <c r="C190" s="125"/>
      <c r="D190" s="110"/>
      <c r="E190" s="110"/>
      <c r="F190" s="132"/>
      <c r="G190" s="132"/>
      <c r="H190" s="132"/>
      <c r="I190" s="132"/>
      <c r="J190" s="110"/>
    </row>
    <row r="191" spans="2:10">
      <c r="B191" s="125"/>
      <c r="C191" s="125"/>
      <c r="D191" s="110"/>
      <c r="E191" s="110"/>
      <c r="F191" s="132"/>
      <c r="G191" s="132"/>
      <c r="H191" s="132"/>
      <c r="I191" s="132"/>
      <c r="J191" s="110"/>
    </row>
    <row r="192" spans="2:10">
      <c r="B192" s="125"/>
      <c r="C192" s="125"/>
      <c r="D192" s="110"/>
      <c r="E192" s="110"/>
      <c r="F192" s="132"/>
      <c r="G192" s="132"/>
      <c r="H192" s="132"/>
      <c r="I192" s="132"/>
      <c r="J192" s="110"/>
    </row>
    <row r="193" spans="2:10">
      <c r="B193" s="125"/>
      <c r="C193" s="125"/>
      <c r="D193" s="110"/>
      <c r="E193" s="110"/>
      <c r="F193" s="132"/>
      <c r="G193" s="132"/>
      <c r="H193" s="132"/>
      <c r="I193" s="132"/>
      <c r="J193" s="110"/>
    </row>
    <row r="194" spans="2:10">
      <c r="B194" s="125"/>
      <c r="C194" s="125"/>
      <c r="D194" s="110"/>
      <c r="E194" s="110"/>
      <c r="F194" s="132"/>
      <c r="G194" s="132"/>
      <c r="H194" s="132"/>
      <c r="I194" s="132"/>
      <c r="J194" s="110"/>
    </row>
    <row r="195" spans="2:10">
      <c r="B195" s="125"/>
      <c r="C195" s="125"/>
      <c r="D195" s="110"/>
      <c r="E195" s="110"/>
      <c r="F195" s="132"/>
      <c r="G195" s="132"/>
      <c r="H195" s="132"/>
      <c r="I195" s="132"/>
      <c r="J195" s="110"/>
    </row>
    <row r="196" spans="2:10">
      <c r="B196" s="125"/>
      <c r="C196" s="125"/>
      <c r="D196" s="110"/>
      <c r="E196" s="110"/>
      <c r="F196" s="132"/>
      <c r="G196" s="132"/>
      <c r="H196" s="132"/>
      <c r="I196" s="132"/>
      <c r="J196" s="110"/>
    </row>
    <row r="197" spans="2:10">
      <c r="B197" s="125"/>
      <c r="C197" s="125"/>
      <c r="D197" s="110"/>
      <c r="E197" s="110"/>
      <c r="F197" s="132"/>
      <c r="G197" s="132"/>
      <c r="H197" s="132"/>
      <c r="I197" s="132"/>
      <c r="J197" s="110"/>
    </row>
    <row r="198" spans="2:10">
      <c r="B198" s="125"/>
      <c r="C198" s="125"/>
      <c r="D198" s="110"/>
      <c r="E198" s="110"/>
      <c r="F198" s="132"/>
      <c r="G198" s="132"/>
      <c r="H198" s="132"/>
      <c r="I198" s="132"/>
      <c r="J198" s="110"/>
    </row>
    <row r="199" spans="2:10">
      <c r="B199" s="125"/>
      <c r="C199" s="125"/>
      <c r="D199" s="110"/>
      <c r="E199" s="110"/>
      <c r="F199" s="132"/>
      <c r="G199" s="132"/>
      <c r="H199" s="132"/>
      <c r="I199" s="132"/>
      <c r="J199" s="110"/>
    </row>
    <row r="200" spans="2:10">
      <c r="B200" s="125"/>
      <c r="C200" s="125"/>
      <c r="D200" s="110"/>
      <c r="E200" s="110"/>
      <c r="F200" s="132"/>
      <c r="G200" s="132"/>
      <c r="H200" s="132"/>
      <c r="I200" s="132"/>
      <c r="J200" s="110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4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141</v>
      </c>
      <c r="C1" s="67" t="s" vm="1">
        <v>222</v>
      </c>
    </row>
    <row r="2" spans="2:11">
      <c r="B2" s="46" t="s">
        <v>140</v>
      </c>
      <c r="C2" s="67" t="s">
        <v>223</v>
      </c>
    </row>
    <row r="3" spans="2:11">
      <c r="B3" s="46" t="s">
        <v>142</v>
      </c>
      <c r="C3" s="67" t="s">
        <v>224</v>
      </c>
    </row>
    <row r="4" spans="2:11">
      <c r="B4" s="46" t="s">
        <v>143</v>
      </c>
      <c r="C4" s="67">
        <v>9455</v>
      </c>
    </row>
    <row r="6" spans="2:11" ht="26.25" customHeight="1">
      <c r="B6" s="136" t="s">
        <v>174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11" s="3" customFormat="1" ht="63">
      <c r="B7" s="47" t="s">
        <v>111</v>
      </c>
      <c r="C7" s="49" t="s">
        <v>112</v>
      </c>
      <c r="D7" s="49" t="s">
        <v>14</v>
      </c>
      <c r="E7" s="49" t="s">
        <v>15</v>
      </c>
      <c r="F7" s="49" t="s">
        <v>57</v>
      </c>
      <c r="G7" s="49" t="s">
        <v>98</v>
      </c>
      <c r="H7" s="49" t="s">
        <v>53</v>
      </c>
      <c r="I7" s="49" t="s">
        <v>106</v>
      </c>
      <c r="J7" s="49" t="s">
        <v>144</v>
      </c>
      <c r="K7" s="64" t="s">
        <v>145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200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2:11" ht="21" customHeight="1">
      <c r="B11" s="127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27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25"/>
      <c r="C110" s="125"/>
      <c r="D110" s="132"/>
      <c r="E110" s="132"/>
      <c r="F110" s="132"/>
      <c r="G110" s="132"/>
      <c r="H110" s="132"/>
      <c r="I110" s="110"/>
      <c r="J110" s="110"/>
      <c r="K110" s="110"/>
    </row>
    <row r="111" spans="2:11">
      <c r="B111" s="125"/>
      <c r="C111" s="125"/>
      <c r="D111" s="132"/>
      <c r="E111" s="132"/>
      <c r="F111" s="132"/>
      <c r="G111" s="132"/>
      <c r="H111" s="132"/>
      <c r="I111" s="110"/>
      <c r="J111" s="110"/>
      <c r="K111" s="110"/>
    </row>
    <row r="112" spans="2:11">
      <c r="B112" s="125"/>
      <c r="C112" s="125"/>
      <c r="D112" s="132"/>
      <c r="E112" s="132"/>
      <c r="F112" s="132"/>
      <c r="G112" s="132"/>
      <c r="H112" s="132"/>
      <c r="I112" s="110"/>
      <c r="J112" s="110"/>
      <c r="K112" s="110"/>
    </row>
    <row r="113" spans="2:11">
      <c r="B113" s="125"/>
      <c r="C113" s="125"/>
      <c r="D113" s="132"/>
      <c r="E113" s="132"/>
      <c r="F113" s="132"/>
      <c r="G113" s="132"/>
      <c r="H113" s="132"/>
      <c r="I113" s="110"/>
      <c r="J113" s="110"/>
      <c r="K113" s="110"/>
    </row>
    <row r="114" spans="2:11">
      <c r="B114" s="125"/>
      <c r="C114" s="125"/>
      <c r="D114" s="132"/>
      <c r="E114" s="132"/>
      <c r="F114" s="132"/>
      <c r="G114" s="132"/>
      <c r="H114" s="132"/>
      <c r="I114" s="110"/>
      <c r="J114" s="110"/>
      <c r="K114" s="110"/>
    </row>
    <row r="115" spans="2:11">
      <c r="B115" s="125"/>
      <c r="C115" s="125"/>
      <c r="D115" s="132"/>
      <c r="E115" s="132"/>
      <c r="F115" s="132"/>
      <c r="G115" s="132"/>
      <c r="H115" s="132"/>
      <c r="I115" s="110"/>
      <c r="J115" s="110"/>
      <c r="K115" s="110"/>
    </row>
    <row r="116" spans="2:11">
      <c r="B116" s="125"/>
      <c r="C116" s="125"/>
      <c r="D116" s="132"/>
      <c r="E116" s="132"/>
      <c r="F116" s="132"/>
      <c r="G116" s="132"/>
      <c r="H116" s="132"/>
      <c r="I116" s="110"/>
      <c r="J116" s="110"/>
      <c r="K116" s="110"/>
    </row>
    <row r="117" spans="2:11">
      <c r="B117" s="125"/>
      <c r="C117" s="125"/>
      <c r="D117" s="132"/>
      <c r="E117" s="132"/>
      <c r="F117" s="132"/>
      <c r="G117" s="132"/>
      <c r="H117" s="132"/>
      <c r="I117" s="110"/>
      <c r="J117" s="110"/>
      <c r="K117" s="110"/>
    </row>
    <row r="118" spans="2:11">
      <c r="B118" s="125"/>
      <c r="C118" s="125"/>
      <c r="D118" s="132"/>
      <c r="E118" s="132"/>
      <c r="F118" s="132"/>
      <c r="G118" s="132"/>
      <c r="H118" s="132"/>
      <c r="I118" s="110"/>
      <c r="J118" s="110"/>
      <c r="K118" s="110"/>
    </row>
    <row r="119" spans="2:11">
      <c r="B119" s="125"/>
      <c r="C119" s="125"/>
      <c r="D119" s="132"/>
      <c r="E119" s="132"/>
      <c r="F119" s="132"/>
      <c r="G119" s="132"/>
      <c r="H119" s="132"/>
      <c r="I119" s="110"/>
      <c r="J119" s="110"/>
      <c r="K119" s="110"/>
    </row>
    <row r="120" spans="2:11">
      <c r="B120" s="125"/>
      <c r="C120" s="125"/>
      <c r="D120" s="132"/>
      <c r="E120" s="132"/>
      <c r="F120" s="132"/>
      <c r="G120" s="132"/>
      <c r="H120" s="132"/>
      <c r="I120" s="110"/>
      <c r="J120" s="110"/>
      <c r="K120" s="110"/>
    </row>
    <row r="121" spans="2:11">
      <c r="B121" s="125"/>
      <c r="C121" s="125"/>
      <c r="D121" s="132"/>
      <c r="E121" s="132"/>
      <c r="F121" s="132"/>
      <c r="G121" s="132"/>
      <c r="H121" s="132"/>
      <c r="I121" s="110"/>
      <c r="J121" s="110"/>
      <c r="K121" s="110"/>
    </row>
    <row r="122" spans="2:11">
      <c r="B122" s="125"/>
      <c r="C122" s="125"/>
      <c r="D122" s="132"/>
      <c r="E122" s="132"/>
      <c r="F122" s="132"/>
      <c r="G122" s="132"/>
      <c r="H122" s="132"/>
      <c r="I122" s="110"/>
      <c r="J122" s="110"/>
      <c r="K122" s="110"/>
    </row>
    <row r="123" spans="2:11">
      <c r="B123" s="125"/>
      <c r="C123" s="125"/>
      <c r="D123" s="132"/>
      <c r="E123" s="132"/>
      <c r="F123" s="132"/>
      <c r="G123" s="132"/>
      <c r="H123" s="132"/>
      <c r="I123" s="110"/>
      <c r="J123" s="110"/>
      <c r="K123" s="110"/>
    </row>
    <row r="124" spans="2:11">
      <c r="B124" s="125"/>
      <c r="C124" s="125"/>
      <c r="D124" s="132"/>
      <c r="E124" s="132"/>
      <c r="F124" s="132"/>
      <c r="G124" s="132"/>
      <c r="H124" s="132"/>
      <c r="I124" s="110"/>
      <c r="J124" s="110"/>
      <c r="K124" s="110"/>
    </row>
    <row r="125" spans="2:11">
      <c r="B125" s="125"/>
      <c r="C125" s="125"/>
      <c r="D125" s="132"/>
      <c r="E125" s="132"/>
      <c r="F125" s="132"/>
      <c r="G125" s="132"/>
      <c r="H125" s="132"/>
      <c r="I125" s="110"/>
      <c r="J125" s="110"/>
      <c r="K125" s="110"/>
    </row>
    <row r="126" spans="2:11">
      <c r="B126" s="125"/>
      <c r="C126" s="125"/>
      <c r="D126" s="132"/>
      <c r="E126" s="132"/>
      <c r="F126" s="132"/>
      <c r="G126" s="132"/>
      <c r="H126" s="132"/>
      <c r="I126" s="110"/>
      <c r="J126" s="110"/>
      <c r="K126" s="110"/>
    </row>
    <row r="127" spans="2:11">
      <c r="B127" s="125"/>
      <c r="C127" s="125"/>
      <c r="D127" s="132"/>
      <c r="E127" s="132"/>
      <c r="F127" s="132"/>
      <c r="G127" s="132"/>
      <c r="H127" s="132"/>
      <c r="I127" s="110"/>
      <c r="J127" s="110"/>
      <c r="K127" s="110"/>
    </row>
    <row r="128" spans="2:11">
      <c r="B128" s="125"/>
      <c r="C128" s="125"/>
      <c r="D128" s="132"/>
      <c r="E128" s="132"/>
      <c r="F128" s="132"/>
      <c r="G128" s="132"/>
      <c r="H128" s="132"/>
      <c r="I128" s="110"/>
      <c r="J128" s="110"/>
      <c r="K128" s="110"/>
    </row>
    <row r="129" spans="2:11">
      <c r="B129" s="125"/>
      <c r="C129" s="125"/>
      <c r="D129" s="132"/>
      <c r="E129" s="132"/>
      <c r="F129" s="132"/>
      <c r="G129" s="132"/>
      <c r="H129" s="132"/>
      <c r="I129" s="110"/>
      <c r="J129" s="110"/>
      <c r="K129" s="110"/>
    </row>
    <row r="130" spans="2:11">
      <c r="B130" s="125"/>
      <c r="C130" s="125"/>
      <c r="D130" s="132"/>
      <c r="E130" s="132"/>
      <c r="F130" s="132"/>
      <c r="G130" s="132"/>
      <c r="H130" s="132"/>
      <c r="I130" s="110"/>
      <c r="J130" s="110"/>
      <c r="K130" s="110"/>
    </row>
    <row r="131" spans="2:11">
      <c r="B131" s="125"/>
      <c r="C131" s="125"/>
      <c r="D131" s="132"/>
      <c r="E131" s="132"/>
      <c r="F131" s="132"/>
      <c r="G131" s="132"/>
      <c r="H131" s="132"/>
      <c r="I131" s="110"/>
      <c r="J131" s="110"/>
      <c r="K131" s="110"/>
    </row>
    <row r="132" spans="2:11">
      <c r="B132" s="125"/>
      <c r="C132" s="125"/>
      <c r="D132" s="132"/>
      <c r="E132" s="132"/>
      <c r="F132" s="132"/>
      <c r="G132" s="132"/>
      <c r="H132" s="132"/>
      <c r="I132" s="110"/>
      <c r="J132" s="110"/>
      <c r="K132" s="110"/>
    </row>
    <row r="133" spans="2:11">
      <c r="B133" s="125"/>
      <c r="C133" s="125"/>
      <c r="D133" s="132"/>
      <c r="E133" s="132"/>
      <c r="F133" s="132"/>
      <c r="G133" s="132"/>
      <c r="H133" s="132"/>
      <c r="I133" s="110"/>
      <c r="J133" s="110"/>
      <c r="K133" s="110"/>
    </row>
    <row r="134" spans="2:11">
      <c r="B134" s="125"/>
      <c r="C134" s="125"/>
      <c r="D134" s="132"/>
      <c r="E134" s="132"/>
      <c r="F134" s="132"/>
      <c r="G134" s="132"/>
      <c r="H134" s="132"/>
      <c r="I134" s="110"/>
      <c r="J134" s="110"/>
      <c r="K134" s="110"/>
    </row>
    <row r="135" spans="2:11">
      <c r="B135" s="125"/>
      <c r="C135" s="125"/>
      <c r="D135" s="132"/>
      <c r="E135" s="132"/>
      <c r="F135" s="132"/>
      <c r="G135" s="132"/>
      <c r="H135" s="132"/>
      <c r="I135" s="110"/>
      <c r="J135" s="110"/>
      <c r="K135" s="110"/>
    </row>
    <row r="136" spans="2:11">
      <c r="B136" s="125"/>
      <c r="C136" s="125"/>
      <c r="D136" s="132"/>
      <c r="E136" s="132"/>
      <c r="F136" s="132"/>
      <c r="G136" s="132"/>
      <c r="H136" s="132"/>
      <c r="I136" s="110"/>
      <c r="J136" s="110"/>
      <c r="K136" s="110"/>
    </row>
    <row r="137" spans="2:11">
      <c r="B137" s="125"/>
      <c r="C137" s="125"/>
      <c r="D137" s="132"/>
      <c r="E137" s="132"/>
      <c r="F137" s="132"/>
      <c r="G137" s="132"/>
      <c r="H137" s="132"/>
      <c r="I137" s="110"/>
      <c r="J137" s="110"/>
      <c r="K137" s="110"/>
    </row>
    <row r="138" spans="2:11">
      <c r="B138" s="125"/>
      <c r="C138" s="125"/>
      <c r="D138" s="132"/>
      <c r="E138" s="132"/>
      <c r="F138" s="132"/>
      <c r="G138" s="132"/>
      <c r="H138" s="132"/>
      <c r="I138" s="110"/>
      <c r="J138" s="110"/>
      <c r="K138" s="110"/>
    </row>
    <row r="139" spans="2:11">
      <c r="B139" s="125"/>
      <c r="C139" s="125"/>
      <c r="D139" s="132"/>
      <c r="E139" s="132"/>
      <c r="F139" s="132"/>
      <c r="G139" s="132"/>
      <c r="H139" s="132"/>
      <c r="I139" s="110"/>
      <c r="J139" s="110"/>
      <c r="K139" s="110"/>
    </row>
    <row r="140" spans="2:11">
      <c r="B140" s="125"/>
      <c r="C140" s="125"/>
      <c r="D140" s="132"/>
      <c r="E140" s="132"/>
      <c r="F140" s="132"/>
      <c r="G140" s="132"/>
      <c r="H140" s="132"/>
      <c r="I140" s="110"/>
      <c r="J140" s="110"/>
      <c r="K140" s="110"/>
    </row>
    <row r="141" spans="2:11">
      <c r="B141" s="125"/>
      <c r="C141" s="125"/>
      <c r="D141" s="132"/>
      <c r="E141" s="132"/>
      <c r="F141" s="132"/>
      <c r="G141" s="132"/>
      <c r="H141" s="132"/>
      <c r="I141" s="110"/>
      <c r="J141" s="110"/>
      <c r="K141" s="110"/>
    </row>
    <row r="142" spans="2:11">
      <c r="B142" s="125"/>
      <c r="C142" s="125"/>
      <c r="D142" s="132"/>
      <c r="E142" s="132"/>
      <c r="F142" s="132"/>
      <c r="G142" s="132"/>
      <c r="H142" s="132"/>
      <c r="I142" s="110"/>
      <c r="J142" s="110"/>
      <c r="K142" s="110"/>
    </row>
    <row r="143" spans="2:11">
      <c r="B143" s="125"/>
      <c r="C143" s="125"/>
      <c r="D143" s="132"/>
      <c r="E143" s="132"/>
      <c r="F143" s="132"/>
      <c r="G143" s="132"/>
      <c r="H143" s="132"/>
      <c r="I143" s="110"/>
      <c r="J143" s="110"/>
      <c r="K143" s="110"/>
    </row>
    <row r="144" spans="2:11">
      <c r="B144" s="125"/>
      <c r="C144" s="125"/>
      <c r="D144" s="132"/>
      <c r="E144" s="132"/>
      <c r="F144" s="132"/>
      <c r="G144" s="132"/>
      <c r="H144" s="132"/>
      <c r="I144" s="110"/>
      <c r="J144" s="110"/>
      <c r="K144" s="110"/>
    </row>
    <row r="145" spans="2:11">
      <c r="B145" s="125"/>
      <c r="C145" s="125"/>
      <c r="D145" s="132"/>
      <c r="E145" s="132"/>
      <c r="F145" s="132"/>
      <c r="G145" s="132"/>
      <c r="H145" s="132"/>
      <c r="I145" s="110"/>
      <c r="J145" s="110"/>
      <c r="K145" s="110"/>
    </row>
    <row r="146" spans="2:11">
      <c r="B146" s="125"/>
      <c r="C146" s="125"/>
      <c r="D146" s="132"/>
      <c r="E146" s="132"/>
      <c r="F146" s="132"/>
      <c r="G146" s="132"/>
      <c r="H146" s="132"/>
      <c r="I146" s="110"/>
      <c r="J146" s="110"/>
      <c r="K146" s="110"/>
    </row>
    <row r="147" spans="2:11">
      <c r="B147" s="125"/>
      <c r="C147" s="125"/>
      <c r="D147" s="132"/>
      <c r="E147" s="132"/>
      <c r="F147" s="132"/>
      <c r="G147" s="132"/>
      <c r="H147" s="132"/>
      <c r="I147" s="110"/>
      <c r="J147" s="110"/>
      <c r="K147" s="110"/>
    </row>
    <row r="148" spans="2:11">
      <c r="B148" s="125"/>
      <c r="C148" s="125"/>
      <c r="D148" s="132"/>
      <c r="E148" s="132"/>
      <c r="F148" s="132"/>
      <c r="G148" s="132"/>
      <c r="H148" s="132"/>
      <c r="I148" s="110"/>
      <c r="J148" s="110"/>
      <c r="K148" s="110"/>
    </row>
    <row r="149" spans="2:11">
      <c r="B149" s="125"/>
      <c r="C149" s="125"/>
      <c r="D149" s="132"/>
      <c r="E149" s="132"/>
      <c r="F149" s="132"/>
      <c r="G149" s="132"/>
      <c r="H149" s="132"/>
      <c r="I149" s="110"/>
      <c r="J149" s="110"/>
      <c r="K149" s="110"/>
    </row>
    <row r="150" spans="2:11">
      <c r="B150" s="125"/>
      <c r="C150" s="125"/>
      <c r="D150" s="132"/>
      <c r="E150" s="132"/>
      <c r="F150" s="132"/>
      <c r="G150" s="132"/>
      <c r="H150" s="132"/>
      <c r="I150" s="110"/>
      <c r="J150" s="110"/>
      <c r="K150" s="110"/>
    </row>
    <row r="151" spans="2:11">
      <c r="B151" s="125"/>
      <c r="C151" s="125"/>
      <c r="D151" s="132"/>
      <c r="E151" s="132"/>
      <c r="F151" s="132"/>
      <c r="G151" s="132"/>
      <c r="H151" s="132"/>
      <c r="I151" s="110"/>
      <c r="J151" s="110"/>
      <c r="K151" s="110"/>
    </row>
    <row r="152" spans="2:11">
      <c r="B152" s="125"/>
      <c r="C152" s="125"/>
      <c r="D152" s="132"/>
      <c r="E152" s="132"/>
      <c r="F152" s="132"/>
      <c r="G152" s="132"/>
      <c r="H152" s="132"/>
      <c r="I152" s="110"/>
      <c r="J152" s="110"/>
      <c r="K152" s="110"/>
    </row>
    <row r="153" spans="2:11">
      <c r="B153" s="125"/>
      <c r="C153" s="125"/>
      <c r="D153" s="132"/>
      <c r="E153" s="132"/>
      <c r="F153" s="132"/>
      <c r="G153" s="132"/>
      <c r="H153" s="132"/>
      <c r="I153" s="110"/>
      <c r="J153" s="110"/>
      <c r="K153" s="110"/>
    </row>
    <row r="154" spans="2:11">
      <c r="B154" s="125"/>
      <c r="C154" s="125"/>
      <c r="D154" s="132"/>
      <c r="E154" s="132"/>
      <c r="F154" s="132"/>
      <c r="G154" s="132"/>
      <c r="H154" s="132"/>
      <c r="I154" s="110"/>
      <c r="J154" s="110"/>
      <c r="K154" s="110"/>
    </row>
    <row r="155" spans="2:11">
      <c r="B155" s="125"/>
      <c r="C155" s="125"/>
      <c r="D155" s="132"/>
      <c r="E155" s="132"/>
      <c r="F155" s="132"/>
      <c r="G155" s="132"/>
      <c r="H155" s="132"/>
      <c r="I155" s="110"/>
      <c r="J155" s="110"/>
      <c r="K155" s="110"/>
    </row>
    <row r="156" spans="2:11">
      <c r="B156" s="125"/>
      <c r="C156" s="125"/>
      <c r="D156" s="132"/>
      <c r="E156" s="132"/>
      <c r="F156" s="132"/>
      <c r="G156" s="132"/>
      <c r="H156" s="132"/>
      <c r="I156" s="110"/>
      <c r="J156" s="110"/>
      <c r="K156" s="110"/>
    </row>
    <row r="157" spans="2:11">
      <c r="B157" s="125"/>
      <c r="C157" s="125"/>
      <c r="D157" s="132"/>
      <c r="E157" s="132"/>
      <c r="F157" s="132"/>
      <c r="G157" s="132"/>
      <c r="H157" s="132"/>
      <c r="I157" s="110"/>
      <c r="J157" s="110"/>
      <c r="K157" s="110"/>
    </row>
    <row r="158" spans="2:11">
      <c r="B158" s="125"/>
      <c r="C158" s="125"/>
      <c r="D158" s="132"/>
      <c r="E158" s="132"/>
      <c r="F158" s="132"/>
      <c r="G158" s="132"/>
      <c r="H158" s="132"/>
      <c r="I158" s="110"/>
      <c r="J158" s="110"/>
      <c r="K158" s="110"/>
    </row>
    <row r="159" spans="2:11">
      <c r="B159" s="125"/>
      <c r="C159" s="125"/>
      <c r="D159" s="132"/>
      <c r="E159" s="132"/>
      <c r="F159" s="132"/>
      <c r="G159" s="132"/>
      <c r="H159" s="132"/>
      <c r="I159" s="110"/>
      <c r="J159" s="110"/>
      <c r="K159" s="110"/>
    </row>
    <row r="160" spans="2:11">
      <c r="B160" s="125"/>
      <c r="C160" s="125"/>
      <c r="D160" s="132"/>
      <c r="E160" s="132"/>
      <c r="F160" s="132"/>
      <c r="G160" s="132"/>
      <c r="H160" s="132"/>
      <c r="I160" s="110"/>
      <c r="J160" s="110"/>
      <c r="K160" s="110"/>
    </row>
    <row r="161" spans="2:11">
      <c r="B161" s="125"/>
      <c r="C161" s="125"/>
      <c r="D161" s="132"/>
      <c r="E161" s="132"/>
      <c r="F161" s="132"/>
      <c r="G161" s="132"/>
      <c r="H161" s="132"/>
      <c r="I161" s="110"/>
      <c r="J161" s="110"/>
      <c r="K161" s="110"/>
    </row>
    <row r="162" spans="2:11">
      <c r="B162" s="125"/>
      <c r="C162" s="125"/>
      <c r="D162" s="132"/>
      <c r="E162" s="132"/>
      <c r="F162" s="132"/>
      <c r="G162" s="132"/>
      <c r="H162" s="132"/>
      <c r="I162" s="110"/>
      <c r="J162" s="110"/>
      <c r="K162" s="110"/>
    </row>
    <row r="163" spans="2:11">
      <c r="B163" s="125"/>
      <c r="C163" s="125"/>
      <c r="D163" s="132"/>
      <c r="E163" s="132"/>
      <c r="F163" s="132"/>
      <c r="G163" s="132"/>
      <c r="H163" s="132"/>
      <c r="I163" s="110"/>
      <c r="J163" s="110"/>
      <c r="K163" s="110"/>
    </row>
    <row r="164" spans="2:11">
      <c r="B164" s="125"/>
      <c r="C164" s="125"/>
      <c r="D164" s="132"/>
      <c r="E164" s="132"/>
      <c r="F164" s="132"/>
      <c r="G164" s="132"/>
      <c r="H164" s="132"/>
      <c r="I164" s="110"/>
      <c r="J164" s="110"/>
      <c r="K164" s="110"/>
    </row>
    <row r="165" spans="2:11">
      <c r="B165" s="125"/>
      <c r="C165" s="125"/>
      <c r="D165" s="132"/>
      <c r="E165" s="132"/>
      <c r="F165" s="132"/>
      <c r="G165" s="132"/>
      <c r="H165" s="132"/>
      <c r="I165" s="110"/>
      <c r="J165" s="110"/>
      <c r="K165" s="110"/>
    </row>
    <row r="166" spans="2:11">
      <c r="B166" s="125"/>
      <c r="C166" s="125"/>
      <c r="D166" s="132"/>
      <c r="E166" s="132"/>
      <c r="F166" s="132"/>
      <c r="G166" s="132"/>
      <c r="H166" s="132"/>
      <c r="I166" s="110"/>
      <c r="J166" s="110"/>
      <c r="K166" s="110"/>
    </row>
    <row r="167" spans="2:11">
      <c r="B167" s="125"/>
      <c r="C167" s="125"/>
      <c r="D167" s="132"/>
      <c r="E167" s="132"/>
      <c r="F167" s="132"/>
      <c r="G167" s="132"/>
      <c r="H167" s="132"/>
      <c r="I167" s="110"/>
      <c r="J167" s="110"/>
      <c r="K167" s="110"/>
    </row>
    <row r="168" spans="2:11">
      <c r="B168" s="125"/>
      <c r="C168" s="125"/>
      <c r="D168" s="132"/>
      <c r="E168" s="132"/>
      <c r="F168" s="132"/>
      <c r="G168" s="132"/>
      <c r="H168" s="132"/>
      <c r="I168" s="110"/>
      <c r="J168" s="110"/>
      <c r="K168" s="110"/>
    </row>
    <row r="169" spans="2:11">
      <c r="B169" s="125"/>
      <c r="C169" s="125"/>
      <c r="D169" s="132"/>
      <c r="E169" s="132"/>
      <c r="F169" s="132"/>
      <c r="G169" s="132"/>
      <c r="H169" s="132"/>
      <c r="I169" s="110"/>
      <c r="J169" s="110"/>
      <c r="K169" s="110"/>
    </row>
    <row r="170" spans="2:11">
      <c r="B170" s="125"/>
      <c r="C170" s="125"/>
      <c r="D170" s="132"/>
      <c r="E170" s="132"/>
      <c r="F170" s="132"/>
      <c r="G170" s="132"/>
      <c r="H170" s="132"/>
      <c r="I170" s="110"/>
      <c r="J170" s="110"/>
      <c r="K170" s="110"/>
    </row>
    <row r="171" spans="2:11">
      <c r="B171" s="125"/>
      <c r="C171" s="125"/>
      <c r="D171" s="132"/>
      <c r="E171" s="132"/>
      <c r="F171" s="132"/>
      <c r="G171" s="132"/>
      <c r="H171" s="132"/>
      <c r="I171" s="110"/>
      <c r="J171" s="110"/>
      <c r="K171" s="110"/>
    </row>
    <row r="172" spans="2:11">
      <c r="B172" s="125"/>
      <c r="C172" s="125"/>
      <c r="D172" s="132"/>
      <c r="E172" s="132"/>
      <c r="F172" s="132"/>
      <c r="G172" s="132"/>
      <c r="H172" s="132"/>
      <c r="I172" s="110"/>
      <c r="J172" s="110"/>
      <c r="K172" s="110"/>
    </row>
    <row r="173" spans="2:11">
      <c r="B173" s="125"/>
      <c r="C173" s="125"/>
      <c r="D173" s="132"/>
      <c r="E173" s="132"/>
      <c r="F173" s="132"/>
      <c r="G173" s="132"/>
      <c r="H173" s="132"/>
      <c r="I173" s="110"/>
      <c r="J173" s="110"/>
      <c r="K173" s="110"/>
    </row>
    <row r="174" spans="2:11">
      <c r="B174" s="125"/>
      <c r="C174" s="125"/>
      <c r="D174" s="132"/>
      <c r="E174" s="132"/>
      <c r="F174" s="132"/>
      <c r="G174" s="132"/>
      <c r="H174" s="132"/>
      <c r="I174" s="110"/>
      <c r="J174" s="110"/>
      <c r="K174" s="110"/>
    </row>
    <row r="175" spans="2:11">
      <c r="B175" s="125"/>
      <c r="C175" s="125"/>
      <c r="D175" s="132"/>
      <c r="E175" s="132"/>
      <c r="F175" s="132"/>
      <c r="G175" s="132"/>
      <c r="H175" s="132"/>
      <c r="I175" s="110"/>
      <c r="J175" s="110"/>
      <c r="K175" s="110"/>
    </row>
    <row r="176" spans="2:11">
      <c r="B176" s="125"/>
      <c r="C176" s="125"/>
      <c r="D176" s="132"/>
      <c r="E176" s="132"/>
      <c r="F176" s="132"/>
      <c r="G176" s="132"/>
      <c r="H176" s="132"/>
      <c r="I176" s="110"/>
      <c r="J176" s="110"/>
      <c r="K176" s="110"/>
    </row>
    <row r="177" spans="2:11">
      <c r="B177" s="125"/>
      <c r="C177" s="125"/>
      <c r="D177" s="132"/>
      <c r="E177" s="132"/>
      <c r="F177" s="132"/>
      <c r="G177" s="132"/>
      <c r="H177" s="132"/>
      <c r="I177" s="110"/>
      <c r="J177" s="110"/>
      <c r="K177" s="110"/>
    </row>
    <row r="178" spans="2:11">
      <c r="B178" s="125"/>
      <c r="C178" s="125"/>
      <c r="D178" s="132"/>
      <c r="E178" s="132"/>
      <c r="F178" s="132"/>
      <c r="G178" s="132"/>
      <c r="H178" s="132"/>
      <c r="I178" s="110"/>
      <c r="J178" s="110"/>
      <c r="K178" s="110"/>
    </row>
    <row r="179" spans="2:11">
      <c r="B179" s="125"/>
      <c r="C179" s="125"/>
      <c r="D179" s="132"/>
      <c r="E179" s="132"/>
      <c r="F179" s="132"/>
      <c r="G179" s="132"/>
      <c r="H179" s="132"/>
      <c r="I179" s="110"/>
      <c r="J179" s="110"/>
      <c r="K179" s="110"/>
    </row>
    <row r="180" spans="2:11">
      <c r="B180" s="125"/>
      <c r="C180" s="125"/>
      <c r="D180" s="132"/>
      <c r="E180" s="132"/>
      <c r="F180" s="132"/>
      <c r="G180" s="132"/>
      <c r="H180" s="132"/>
      <c r="I180" s="110"/>
      <c r="J180" s="110"/>
      <c r="K180" s="110"/>
    </row>
    <row r="181" spans="2:11">
      <c r="B181" s="125"/>
      <c r="C181" s="125"/>
      <c r="D181" s="132"/>
      <c r="E181" s="132"/>
      <c r="F181" s="132"/>
      <c r="G181" s="132"/>
      <c r="H181" s="132"/>
      <c r="I181" s="110"/>
      <c r="J181" s="110"/>
      <c r="K181" s="110"/>
    </row>
    <row r="182" spans="2:11">
      <c r="B182" s="125"/>
      <c r="C182" s="125"/>
      <c r="D182" s="132"/>
      <c r="E182" s="132"/>
      <c r="F182" s="132"/>
      <c r="G182" s="132"/>
      <c r="H182" s="132"/>
      <c r="I182" s="110"/>
      <c r="J182" s="110"/>
      <c r="K182" s="110"/>
    </row>
    <row r="183" spans="2:11">
      <c r="B183" s="125"/>
      <c r="C183" s="125"/>
      <c r="D183" s="132"/>
      <c r="E183" s="132"/>
      <c r="F183" s="132"/>
      <c r="G183" s="132"/>
      <c r="H183" s="132"/>
      <c r="I183" s="110"/>
      <c r="J183" s="110"/>
      <c r="K183" s="110"/>
    </row>
    <row r="184" spans="2:11">
      <c r="B184" s="125"/>
      <c r="C184" s="125"/>
      <c r="D184" s="132"/>
      <c r="E184" s="132"/>
      <c r="F184" s="132"/>
      <c r="G184" s="132"/>
      <c r="H184" s="132"/>
      <c r="I184" s="110"/>
      <c r="J184" s="110"/>
      <c r="K184" s="110"/>
    </row>
    <row r="185" spans="2:11">
      <c r="B185" s="125"/>
      <c r="C185" s="125"/>
      <c r="D185" s="132"/>
      <c r="E185" s="132"/>
      <c r="F185" s="132"/>
      <c r="G185" s="132"/>
      <c r="H185" s="132"/>
      <c r="I185" s="110"/>
      <c r="J185" s="110"/>
      <c r="K185" s="110"/>
    </row>
    <row r="186" spans="2:11">
      <c r="B186" s="125"/>
      <c r="C186" s="125"/>
      <c r="D186" s="132"/>
      <c r="E186" s="132"/>
      <c r="F186" s="132"/>
      <c r="G186" s="132"/>
      <c r="H186" s="132"/>
      <c r="I186" s="110"/>
      <c r="J186" s="110"/>
      <c r="K186" s="110"/>
    </row>
    <row r="187" spans="2:11">
      <c r="B187" s="125"/>
      <c r="C187" s="125"/>
      <c r="D187" s="132"/>
      <c r="E187" s="132"/>
      <c r="F187" s="132"/>
      <c r="G187" s="132"/>
      <c r="H187" s="132"/>
      <c r="I187" s="110"/>
      <c r="J187" s="110"/>
      <c r="K187" s="110"/>
    </row>
    <row r="188" spans="2:11">
      <c r="B188" s="125"/>
      <c r="C188" s="125"/>
      <c r="D188" s="132"/>
      <c r="E188" s="132"/>
      <c r="F188" s="132"/>
      <c r="G188" s="132"/>
      <c r="H188" s="132"/>
      <c r="I188" s="110"/>
      <c r="J188" s="110"/>
      <c r="K188" s="110"/>
    </row>
    <row r="189" spans="2:11">
      <c r="B189" s="125"/>
      <c r="C189" s="125"/>
      <c r="D189" s="132"/>
      <c r="E189" s="132"/>
      <c r="F189" s="132"/>
      <c r="G189" s="132"/>
      <c r="H189" s="132"/>
      <c r="I189" s="110"/>
      <c r="J189" s="110"/>
      <c r="K189" s="110"/>
    </row>
    <row r="190" spans="2:11">
      <c r="B190" s="125"/>
      <c r="C190" s="125"/>
      <c r="D190" s="132"/>
      <c r="E190" s="132"/>
      <c r="F190" s="132"/>
      <c r="G190" s="132"/>
      <c r="H190" s="132"/>
      <c r="I190" s="110"/>
      <c r="J190" s="110"/>
      <c r="K190" s="110"/>
    </row>
    <row r="191" spans="2:11">
      <c r="B191" s="125"/>
      <c r="C191" s="125"/>
      <c r="D191" s="132"/>
      <c r="E191" s="132"/>
      <c r="F191" s="132"/>
      <c r="G191" s="132"/>
      <c r="H191" s="132"/>
      <c r="I191" s="110"/>
      <c r="J191" s="110"/>
      <c r="K191" s="110"/>
    </row>
    <row r="192" spans="2:11">
      <c r="B192" s="125"/>
      <c r="C192" s="125"/>
      <c r="D192" s="132"/>
      <c r="E192" s="132"/>
      <c r="F192" s="132"/>
      <c r="G192" s="132"/>
      <c r="H192" s="132"/>
      <c r="I192" s="110"/>
      <c r="J192" s="110"/>
      <c r="K192" s="110"/>
    </row>
    <row r="193" spans="2:11">
      <c r="B193" s="125"/>
      <c r="C193" s="125"/>
      <c r="D193" s="132"/>
      <c r="E193" s="132"/>
      <c r="F193" s="132"/>
      <c r="G193" s="132"/>
      <c r="H193" s="132"/>
      <c r="I193" s="110"/>
      <c r="J193" s="110"/>
      <c r="K193" s="110"/>
    </row>
    <row r="194" spans="2:11">
      <c r="B194" s="125"/>
      <c r="C194" s="125"/>
      <c r="D194" s="132"/>
      <c r="E194" s="132"/>
      <c r="F194" s="132"/>
      <c r="G194" s="132"/>
      <c r="H194" s="132"/>
      <c r="I194" s="110"/>
      <c r="J194" s="110"/>
      <c r="K194" s="110"/>
    </row>
    <row r="195" spans="2:11">
      <c r="B195" s="125"/>
      <c r="C195" s="125"/>
      <c r="D195" s="132"/>
      <c r="E195" s="132"/>
      <c r="F195" s="132"/>
      <c r="G195" s="132"/>
      <c r="H195" s="132"/>
      <c r="I195" s="110"/>
      <c r="J195" s="110"/>
      <c r="K195" s="110"/>
    </row>
    <row r="196" spans="2:11">
      <c r="B196" s="125"/>
      <c r="C196" s="125"/>
      <c r="D196" s="132"/>
      <c r="E196" s="132"/>
      <c r="F196" s="132"/>
      <c r="G196" s="132"/>
      <c r="H196" s="132"/>
      <c r="I196" s="110"/>
      <c r="J196" s="110"/>
      <c r="K196" s="110"/>
    </row>
    <row r="197" spans="2:11">
      <c r="B197" s="125"/>
      <c r="C197" s="125"/>
      <c r="D197" s="132"/>
      <c r="E197" s="132"/>
      <c r="F197" s="132"/>
      <c r="G197" s="132"/>
      <c r="H197" s="132"/>
      <c r="I197" s="110"/>
      <c r="J197" s="110"/>
      <c r="K197" s="110"/>
    </row>
    <row r="198" spans="2:11">
      <c r="B198" s="125"/>
      <c r="C198" s="125"/>
      <c r="D198" s="132"/>
      <c r="E198" s="132"/>
      <c r="F198" s="132"/>
      <c r="G198" s="132"/>
      <c r="H198" s="132"/>
      <c r="I198" s="110"/>
      <c r="J198" s="110"/>
      <c r="K198" s="110"/>
    </row>
    <row r="199" spans="2:11">
      <c r="B199" s="125"/>
      <c r="C199" s="125"/>
      <c r="D199" s="132"/>
      <c r="E199" s="132"/>
      <c r="F199" s="132"/>
      <c r="G199" s="132"/>
      <c r="H199" s="132"/>
      <c r="I199" s="110"/>
      <c r="J199" s="110"/>
      <c r="K199" s="110"/>
    </row>
    <row r="200" spans="2:11">
      <c r="B200" s="125"/>
      <c r="C200" s="125"/>
      <c r="D200" s="132"/>
      <c r="E200" s="132"/>
      <c r="F200" s="132"/>
      <c r="G200" s="132"/>
      <c r="H200" s="132"/>
      <c r="I200" s="110"/>
      <c r="J200" s="110"/>
      <c r="K200" s="110"/>
    </row>
    <row r="201" spans="2:11">
      <c r="B201" s="125"/>
      <c r="C201" s="125"/>
      <c r="D201" s="132"/>
      <c r="E201" s="132"/>
      <c r="F201" s="132"/>
      <c r="G201" s="132"/>
      <c r="H201" s="132"/>
      <c r="I201" s="110"/>
      <c r="J201" s="110"/>
      <c r="K201" s="110"/>
    </row>
    <row r="202" spans="2:11">
      <c r="B202" s="125"/>
      <c r="C202" s="125"/>
      <c r="D202" s="132"/>
      <c r="E202" s="132"/>
      <c r="F202" s="132"/>
      <c r="G202" s="132"/>
      <c r="H202" s="132"/>
      <c r="I202" s="110"/>
      <c r="J202" s="110"/>
      <c r="K202" s="110"/>
    </row>
    <row r="203" spans="2:11">
      <c r="B203" s="125"/>
      <c r="C203" s="125"/>
      <c r="D203" s="132"/>
      <c r="E203" s="132"/>
      <c r="F203" s="132"/>
      <c r="G203" s="132"/>
      <c r="H203" s="132"/>
      <c r="I203" s="110"/>
      <c r="J203" s="110"/>
      <c r="K203" s="110"/>
    </row>
    <row r="204" spans="2:11">
      <c r="B204" s="125"/>
      <c r="C204" s="125"/>
      <c r="D204" s="132"/>
      <c r="E204" s="132"/>
      <c r="F204" s="132"/>
      <c r="G204" s="132"/>
      <c r="H204" s="132"/>
      <c r="I204" s="110"/>
      <c r="J204" s="110"/>
      <c r="K204" s="110"/>
    </row>
    <row r="205" spans="2:11">
      <c r="B205" s="125"/>
      <c r="C205" s="125"/>
      <c r="D205" s="132"/>
      <c r="E205" s="132"/>
      <c r="F205" s="132"/>
      <c r="G205" s="132"/>
      <c r="H205" s="132"/>
      <c r="I205" s="110"/>
      <c r="J205" s="110"/>
      <c r="K205" s="110"/>
    </row>
    <row r="206" spans="2:11">
      <c r="B206" s="125"/>
      <c r="C206" s="125"/>
      <c r="D206" s="132"/>
      <c r="E206" s="132"/>
      <c r="F206" s="132"/>
      <c r="G206" s="132"/>
      <c r="H206" s="132"/>
      <c r="I206" s="110"/>
      <c r="J206" s="110"/>
      <c r="K206" s="110"/>
    </row>
    <row r="207" spans="2:11">
      <c r="B207" s="125"/>
      <c r="C207" s="125"/>
      <c r="D207" s="132"/>
      <c r="E207" s="132"/>
      <c r="F207" s="132"/>
      <c r="G207" s="132"/>
      <c r="H207" s="132"/>
      <c r="I207" s="110"/>
      <c r="J207" s="110"/>
      <c r="K207" s="110"/>
    </row>
    <row r="208" spans="2:11">
      <c r="B208" s="125"/>
      <c r="C208" s="125"/>
      <c r="D208" s="132"/>
      <c r="E208" s="132"/>
      <c r="F208" s="132"/>
      <c r="G208" s="132"/>
      <c r="H208" s="132"/>
      <c r="I208" s="110"/>
      <c r="J208" s="110"/>
      <c r="K208" s="110"/>
    </row>
    <row r="209" spans="2:11">
      <c r="B209" s="125"/>
      <c r="C209" s="125"/>
      <c r="D209" s="132"/>
      <c r="E209" s="132"/>
      <c r="F209" s="132"/>
      <c r="G209" s="132"/>
      <c r="H209" s="132"/>
      <c r="I209" s="110"/>
      <c r="J209" s="110"/>
      <c r="K209" s="110"/>
    </row>
    <row r="210" spans="2:11">
      <c r="B210" s="125"/>
      <c r="C210" s="125"/>
      <c r="D210" s="132"/>
      <c r="E210" s="132"/>
      <c r="F210" s="132"/>
      <c r="G210" s="132"/>
      <c r="H210" s="132"/>
      <c r="I210" s="110"/>
      <c r="J210" s="110"/>
      <c r="K210" s="110"/>
    </row>
    <row r="211" spans="2:11">
      <c r="B211" s="125"/>
      <c r="C211" s="125"/>
      <c r="D211" s="132"/>
      <c r="E211" s="132"/>
      <c r="F211" s="132"/>
      <c r="G211" s="132"/>
      <c r="H211" s="132"/>
      <c r="I211" s="110"/>
      <c r="J211" s="110"/>
      <c r="K211" s="110"/>
    </row>
    <row r="212" spans="2:11">
      <c r="B212" s="125"/>
      <c r="C212" s="125"/>
      <c r="D212" s="132"/>
      <c r="E212" s="132"/>
      <c r="F212" s="132"/>
      <c r="G212" s="132"/>
      <c r="H212" s="132"/>
      <c r="I212" s="110"/>
      <c r="J212" s="110"/>
      <c r="K212" s="110"/>
    </row>
    <row r="213" spans="2:11">
      <c r="B213" s="125"/>
      <c r="C213" s="125"/>
      <c r="D213" s="132"/>
      <c r="E213" s="132"/>
      <c r="F213" s="132"/>
      <c r="G213" s="132"/>
      <c r="H213" s="132"/>
      <c r="I213" s="110"/>
      <c r="J213" s="110"/>
      <c r="K213" s="110"/>
    </row>
    <row r="214" spans="2:11">
      <c r="B214" s="125"/>
      <c r="C214" s="125"/>
      <c r="D214" s="132"/>
      <c r="E214" s="132"/>
      <c r="F214" s="132"/>
      <c r="G214" s="132"/>
      <c r="H214" s="132"/>
      <c r="I214" s="110"/>
      <c r="J214" s="110"/>
      <c r="K214" s="110"/>
    </row>
    <row r="215" spans="2:11">
      <c r="B215" s="125"/>
      <c r="C215" s="125"/>
      <c r="D215" s="132"/>
      <c r="E215" s="132"/>
      <c r="F215" s="132"/>
      <c r="G215" s="132"/>
      <c r="H215" s="132"/>
      <c r="I215" s="110"/>
      <c r="J215" s="110"/>
      <c r="K215" s="110"/>
    </row>
    <row r="216" spans="2:11">
      <c r="B216" s="125"/>
      <c r="C216" s="125"/>
      <c r="D216" s="132"/>
      <c r="E216" s="132"/>
      <c r="F216" s="132"/>
      <c r="G216" s="132"/>
      <c r="H216" s="132"/>
      <c r="I216" s="110"/>
      <c r="J216" s="110"/>
      <c r="K216" s="110"/>
    </row>
    <row r="217" spans="2:11">
      <c r="B217" s="125"/>
      <c r="C217" s="125"/>
      <c r="D217" s="132"/>
      <c r="E217" s="132"/>
      <c r="F217" s="132"/>
      <c r="G217" s="132"/>
      <c r="H217" s="132"/>
      <c r="I217" s="110"/>
      <c r="J217" s="110"/>
      <c r="K217" s="110"/>
    </row>
    <row r="218" spans="2:11">
      <c r="B218" s="125"/>
      <c r="C218" s="125"/>
      <c r="D218" s="132"/>
      <c r="E218" s="132"/>
      <c r="F218" s="132"/>
      <c r="G218" s="132"/>
      <c r="H218" s="132"/>
      <c r="I218" s="110"/>
      <c r="J218" s="110"/>
      <c r="K218" s="110"/>
    </row>
    <row r="219" spans="2:11">
      <c r="B219" s="125"/>
      <c r="C219" s="125"/>
      <c r="D219" s="132"/>
      <c r="E219" s="132"/>
      <c r="F219" s="132"/>
      <c r="G219" s="132"/>
      <c r="H219" s="132"/>
      <c r="I219" s="110"/>
      <c r="J219" s="110"/>
      <c r="K219" s="110"/>
    </row>
    <row r="220" spans="2:11">
      <c r="B220" s="125"/>
      <c r="C220" s="125"/>
      <c r="D220" s="132"/>
      <c r="E220" s="132"/>
      <c r="F220" s="132"/>
      <c r="G220" s="132"/>
      <c r="H220" s="132"/>
      <c r="I220" s="110"/>
      <c r="J220" s="110"/>
      <c r="K220" s="110"/>
    </row>
    <row r="221" spans="2:11">
      <c r="B221" s="125"/>
      <c r="C221" s="125"/>
      <c r="D221" s="132"/>
      <c r="E221" s="132"/>
      <c r="F221" s="132"/>
      <c r="G221" s="132"/>
      <c r="H221" s="132"/>
      <c r="I221" s="110"/>
      <c r="J221" s="110"/>
      <c r="K221" s="110"/>
    </row>
    <row r="222" spans="2:11">
      <c r="B222" s="125"/>
      <c r="C222" s="125"/>
      <c r="D222" s="132"/>
      <c r="E222" s="132"/>
      <c r="F222" s="132"/>
      <c r="G222" s="132"/>
      <c r="H222" s="132"/>
      <c r="I222" s="110"/>
      <c r="J222" s="110"/>
      <c r="K222" s="110"/>
    </row>
    <row r="223" spans="2:11">
      <c r="B223" s="125"/>
      <c r="C223" s="125"/>
      <c r="D223" s="132"/>
      <c r="E223" s="132"/>
      <c r="F223" s="132"/>
      <c r="G223" s="132"/>
      <c r="H223" s="132"/>
      <c r="I223" s="110"/>
      <c r="J223" s="110"/>
      <c r="K223" s="110"/>
    </row>
    <row r="224" spans="2:11">
      <c r="B224" s="125"/>
      <c r="C224" s="125"/>
      <c r="D224" s="132"/>
      <c r="E224" s="132"/>
      <c r="F224" s="132"/>
      <c r="G224" s="132"/>
      <c r="H224" s="132"/>
      <c r="I224" s="110"/>
      <c r="J224" s="110"/>
      <c r="K224" s="110"/>
    </row>
    <row r="225" spans="2:11">
      <c r="B225" s="125"/>
      <c r="C225" s="125"/>
      <c r="D225" s="132"/>
      <c r="E225" s="132"/>
      <c r="F225" s="132"/>
      <c r="G225" s="132"/>
      <c r="H225" s="132"/>
      <c r="I225" s="110"/>
      <c r="J225" s="110"/>
      <c r="K225" s="110"/>
    </row>
    <row r="226" spans="2:11">
      <c r="B226" s="125"/>
      <c r="C226" s="125"/>
      <c r="D226" s="132"/>
      <c r="E226" s="132"/>
      <c r="F226" s="132"/>
      <c r="G226" s="132"/>
      <c r="H226" s="132"/>
      <c r="I226" s="110"/>
      <c r="J226" s="110"/>
      <c r="K226" s="110"/>
    </row>
    <row r="227" spans="2:11">
      <c r="B227" s="125"/>
      <c r="C227" s="125"/>
      <c r="D227" s="132"/>
      <c r="E227" s="132"/>
      <c r="F227" s="132"/>
      <c r="G227" s="132"/>
      <c r="H227" s="132"/>
      <c r="I227" s="110"/>
      <c r="J227" s="110"/>
      <c r="K227" s="110"/>
    </row>
    <row r="228" spans="2:11">
      <c r="B228" s="125"/>
      <c r="C228" s="125"/>
      <c r="D228" s="132"/>
      <c r="E228" s="132"/>
      <c r="F228" s="132"/>
      <c r="G228" s="132"/>
      <c r="H228" s="132"/>
      <c r="I228" s="110"/>
      <c r="J228" s="110"/>
      <c r="K228" s="110"/>
    </row>
    <row r="229" spans="2:11">
      <c r="B229" s="125"/>
      <c r="C229" s="125"/>
      <c r="D229" s="132"/>
      <c r="E229" s="132"/>
      <c r="F229" s="132"/>
      <c r="G229" s="132"/>
      <c r="H229" s="132"/>
      <c r="I229" s="110"/>
      <c r="J229" s="110"/>
      <c r="K229" s="110"/>
    </row>
    <row r="230" spans="2:11">
      <c r="B230" s="125"/>
      <c r="C230" s="125"/>
      <c r="D230" s="132"/>
      <c r="E230" s="132"/>
      <c r="F230" s="132"/>
      <c r="G230" s="132"/>
      <c r="H230" s="132"/>
      <c r="I230" s="110"/>
      <c r="J230" s="110"/>
      <c r="K230" s="110"/>
    </row>
    <row r="231" spans="2:11">
      <c r="B231" s="125"/>
      <c r="C231" s="125"/>
      <c r="D231" s="132"/>
      <c r="E231" s="132"/>
      <c r="F231" s="132"/>
      <c r="G231" s="132"/>
      <c r="H231" s="132"/>
      <c r="I231" s="110"/>
      <c r="J231" s="110"/>
      <c r="K231" s="110"/>
    </row>
    <row r="232" spans="2:11">
      <c r="B232" s="125"/>
      <c r="C232" s="125"/>
      <c r="D232" s="132"/>
      <c r="E232" s="132"/>
      <c r="F232" s="132"/>
      <c r="G232" s="132"/>
      <c r="H232" s="132"/>
      <c r="I232" s="110"/>
      <c r="J232" s="110"/>
      <c r="K232" s="110"/>
    </row>
    <row r="233" spans="2:11">
      <c r="B233" s="125"/>
      <c r="C233" s="125"/>
      <c r="D233" s="132"/>
      <c r="E233" s="132"/>
      <c r="F233" s="132"/>
      <c r="G233" s="132"/>
      <c r="H233" s="132"/>
      <c r="I233" s="110"/>
      <c r="J233" s="110"/>
      <c r="K233" s="110"/>
    </row>
    <row r="234" spans="2:11">
      <c r="B234" s="125"/>
      <c r="C234" s="125"/>
      <c r="D234" s="132"/>
      <c r="E234" s="132"/>
      <c r="F234" s="132"/>
      <c r="G234" s="132"/>
      <c r="H234" s="132"/>
      <c r="I234" s="110"/>
      <c r="J234" s="110"/>
      <c r="K234" s="110"/>
    </row>
    <row r="235" spans="2:11">
      <c r="B235" s="125"/>
      <c r="C235" s="125"/>
      <c r="D235" s="132"/>
      <c r="E235" s="132"/>
      <c r="F235" s="132"/>
      <c r="G235" s="132"/>
      <c r="H235" s="132"/>
      <c r="I235" s="110"/>
      <c r="J235" s="110"/>
      <c r="K235" s="110"/>
    </row>
    <row r="236" spans="2:11">
      <c r="B236" s="125"/>
      <c r="C236" s="125"/>
      <c r="D236" s="132"/>
      <c r="E236" s="132"/>
      <c r="F236" s="132"/>
      <c r="G236" s="132"/>
      <c r="H236" s="132"/>
      <c r="I236" s="110"/>
      <c r="J236" s="110"/>
      <c r="K236" s="110"/>
    </row>
    <row r="237" spans="2:11">
      <c r="B237" s="125"/>
      <c r="C237" s="125"/>
      <c r="D237" s="132"/>
      <c r="E237" s="132"/>
      <c r="F237" s="132"/>
      <c r="G237" s="132"/>
      <c r="H237" s="132"/>
      <c r="I237" s="110"/>
      <c r="J237" s="110"/>
      <c r="K237" s="110"/>
    </row>
    <row r="238" spans="2:11">
      <c r="B238" s="125"/>
      <c r="C238" s="125"/>
      <c r="D238" s="132"/>
      <c r="E238" s="132"/>
      <c r="F238" s="132"/>
      <c r="G238" s="132"/>
      <c r="H238" s="132"/>
      <c r="I238" s="110"/>
      <c r="J238" s="110"/>
      <c r="K238" s="110"/>
    </row>
    <row r="239" spans="2:11">
      <c r="B239" s="125"/>
      <c r="C239" s="125"/>
      <c r="D239" s="132"/>
      <c r="E239" s="132"/>
      <c r="F239" s="132"/>
      <c r="G239" s="132"/>
      <c r="H239" s="132"/>
      <c r="I239" s="110"/>
      <c r="J239" s="110"/>
      <c r="K239" s="110"/>
    </row>
    <row r="240" spans="2:11">
      <c r="B240" s="125"/>
      <c r="C240" s="125"/>
      <c r="D240" s="132"/>
      <c r="E240" s="132"/>
      <c r="F240" s="132"/>
      <c r="G240" s="132"/>
      <c r="H240" s="132"/>
      <c r="I240" s="110"/>
      <c r="J240" s="110"/>
      <c r="K240" s="110"/>
    </row>
    <row r="241" spans="2:11">
      <c r="B241" s="125"/>
      <c r="C241" s="125"/>
      <c r="D241" s="132"/>
      <c r="E241" s="132"/>
      <c r="F241" s="132"/>
      <c r="G241" s="132"/>
      <c r="H241" s="132"/>
      <c r="I241" s="110"/>
      <c r="J241" s="110"/>
      <c r="K241" s="110"/>
    </row>
    <row r="242" spans="2:11">
      <c r="B242" s="125"/>
      <c r="C242" s="125"/>
      <c r="D242" s="132"/>
      <c r="E242" s="132"/>
      <c r="F242" s="132"/>
      <c r="G242" s="132"/>
      <c r="H242" s="132"/>
      <c r="I242" s="110"/>
      <c r="J242" s="110"/>
      <c r="K242" s="110"/>
    </row>
    <row r="243" spans="2:11">
      <c r="B243" s="125"/>
      <c r="C243" s="125"/>
      <c r="D243" s="132"/>
      <c r="E243" s="132"/>
      <c r="F243" s="132"/>
      <c r="G243" s="132"/>
      <c r="H243" s="132"/>
      <c r="I243" s="110"/>
      <c r="J243" s="110"/>
      <c r="K243" s="110"/>
    </row>
    <row r="244" spans="2:11">
      <c r="B244" s="125"/>
      <c r="C244" s="125"/>
      <c r="D244" s="132"/>
      <c r="E244" s="132"/>
      <c r="F244" s="132"/>
      <c r="G244" s="132"/>
      <c r="H244" s="132"/>
      <c r="I244" s="110"/>
      <c r="J244" s="110"/>
      <c r="K244" s="110"/>
    </row>
    <row r="245" spans="2:11">
      <c r="B245" s="125"/>
      <c r="C245" s="125"/>
      <c r="D245" s="132"/>
      <c r="E245" s="132"/>
      <c r="F245" s="132"/>
      <c r="G245" s="132"/>
      <c r="H245" s="132"/>
      <c r="I245" s="110"/>
      <c r="J245" s="110"/>
      <c r="K245" s="110"/>
    </row>
    <row r="246" spans="2:11">
      <c r="B246" s="125"/>
      <c r="C246" s="125"/>
      <c r="D246" s="132"/>
      <c r="E246" s="132"/>
      <c r="F246" s="132"/>
      <c r="G246" s="132"/>
      <c r="H246" s="132"/>
      <c r="I246" s="110"/>
      <c r="J246" s="110"/>
      <c r="K246" s="110"/>
    </row>
    <row r="247" spans="2:11">
      <c r="B247" s="125"/>
      <c r="C247" s="125"/>
      <c r="D247" s="132"/>
      <c r="E247" s="132"/>
      <c r="F247" s="132"/>
      <c r="G247" s="132"/>
      <c r="H247" s="132"/>
      <c r="I247" s="110"/>
      <c r="J247" s="110"/>
      <c r="K247" s="110"/>
    </row>
    <row r="248" spans="2:11">
      <c r="B248" s="125"/>
      <c r="C248" s="125"/>
      <c r="D248" s="132"/>
      <c r="E248" s="132"/>
      <c r="F248" s="132"/>
      <c r="G248" s="132"/>
      <c r="H248" s="132"/>
      <c r="I248" s="110"/>
      <c r="J248" s="110"/>
      <c r="K248" s="110"/>
    </row>
    <row r="249" spans="2:11">
      <c r="B249" s="125"/>
      <c r="C249" s="125"/>
      <c r="D249" s="132"/>
      <c r="E249" s="132"/>
      <c r="F249" s="132"/>
      <c r="G249" s="132"/>
      <c r="H249" s="132"/>
      <c r="I249" s="110"/>
      <c r="J249" s="110"/>
      <c r="K249" s="110"/>
    </row>
    <row r="250" spans="2:11">
      <c r="B250" s="125"/>
      <c r="C250" s="125"/>
      <c r="D250" s="132"/>
      <c r="E250" s="132"/>
      <c r="F250" s="132"/>
      <c r="G250" s="132"/>
      <c r="H250" s="132"/>
      <c r="I250" s="110"/>
      <c r="J250" s="110"/>
      <c r="K250" s="110"/>
    </row>
    <row r="251" spans="2:11">
      <c r="B251" s="125"/>
      <c r="C251" s="125"/>
      <c r="D251" s="132"/>
      <c r="E251" s="132"/>
      <c r="F251" s="132"/>
      <c r="G251" s="132"/>
      <c r="H251" s="132"/>
      <c r="I251" s="110"/>
      <c r="J251" s="110"/>
      <c r="K251" s="110"/>
    </row>
    <row r="252" spans="2:11">
      <c r="B252" s="125"/>
      <c r="C252" s="125"/>
      <c r="D252" s="132"/>
      <c r="E252" s="132"/>
      <c r="F252" s="132"/>
      <c r="G252" s="132"/>
      <c r="H252" s="132"/>
      <c r="I252" s="110"/>
      <c r="J252" s="110"/>
      <c r="K252" s="110"/>
    </row>
    <row r="253" spans="2:11">
      <c r="B253" s="125"/>
      <c r="C253" s="125"/>
      <c r="D253" s="132"/>
      <c r="E253" s="132"/>
      <c r="F253" s="132"/>
      <c r="G253" s="132"/>
      <c r="H253" s="132"/>
      <c r="I253" s="110"/>
      <c r="J253" s="110"/>
      <c r="K253" s="110"/>
    </row>
    <row r="254" spans="2:11">
      <c r="B254" s="125"/>
      <c r="C254" s="125"/>
      <c r="D254" s="132"/>
      <c r="E254" s="132"/>
      <c r="F254" s="132"/>
      <c r="G254" s="132"/>
      <c r="H254" s="132"/>
      <c r="I254" s="110"/>
      <c r="J254" s="110"/>
      <c r="K254" s="110"/>
    </row>
    <row r="255" spans="2:11">
      <c r="B255" s="125"/>
      <c r="C255" s="125"/>
      <c r="D255" s="132"/>
      <c r="E255" s="132"/>
      <c r="F255" s="132"/>
      <c r="G255" s="132"/>
      <c r="H255" s="132"/>
      <c r="I255" s="110"/>
      <c r="J255" s="110"/>
      <c r="K255" s="110"/>
    </row>
    <row r="256" spans="2:11">
      <c r="B256" s="125"/>
      <c r="C256" s="125"/>
      <c r="D256" s="132"/>
      <c r="E256" s="132"/>
      <c r="F256" s="132"/>
      <c r="G256" s="132"/>
      <c r="H256" s="132"/>
      <c r="I256" s="110"/>
      <c r="J256" s="110"/>
      <c r="K256" s="110"/>
    </row>
    <row r="257" spans="2:11">
      <c r="B257" s="125"/>
      <c r="C257" s="125"/>
      <c r="D257" s="132"/>
      <c r="E257" s="132"/>
      <c r="F257" s="132"/>
      <c r="G257" s="132"/>
      <c r="H257" s="132"/>
      <c r="I257" s="110"/>
      <c r="J257" s="110"/>
      <c r="K257" s="110"/>
    </row>
    <row r="258" spans="2:11">
      <c r="B258" s="125"/>
      <c r="C258" s="125"/>
      <c r="D258" s="132"/>
      <c r="E258" s="132"/>
      <c r="F258" s="132"/>
      <c r="G258" s="132"/>
      <c r="H258" s="132"/>
      <c r="I258" s="110"/>
      <c r="J258" s="110"/>
      <c r="K258" s="110"/>
    </row>
    <row r="259" spans="2:11">
      <c r="B259" s="125"/>
      <c r="C259" s="125"/>
      <c r="D259" s="132"/>
      <c r="E259" s="132"/>
      <c r="F259" s="132"/>
      <c r="G259" s="132"/>
      <c r="H259" s="132"/>
      <c r="I259" s="110"/>
      <c r="J259" s="110"/>
      <c r="K259" s="110"/>
    </row>
    <row r="260" spans="2:11">
      <c r="B260" s="125"/>
      <c r="C260" s="125"/>
      <c r="D260" s="132"/>
      <c r="E260" s="132"/>
      <c r="F260" s="132"/>
      <c r="G260" s="132"/>
      <c r="H260" s="132"/>
      <c r="I260" s="110"/>
      <c r="J260" s="110"/>
      <c r="K260" s="110"/>
    </row>
    <row r="261" spans="2:11">
      <c r="B261" s="125"/>
      <c r="C261" s="125"/>
      <c r="D261" s="132"/>
      <c r="E261" s="132"/>
      <c r="F261" s="132"/>
      <c r="G261" s="132"/>
      <c r="H261" s="132"/>
      <c r="I261" s="110"/>
      <c r="J261" s="110"/>
      <c r="K261" s="110"/>
    </row>
    <row r="262" spans="2:11">
      <c r="B262" s="125"/>
      <c r="C262" s="125"/>
      <c r="D262" s="132"/>
      <c r="E262" s="132"/>
      <c r="F262" s="132"/>
      <c r="G262" s="132"/>
      <c r="H262" s="132"/>
      <c r="I262" s="110"/>
      <c r="J262" s="110"/>
      <c r="K262" s="110"/>
    </row>
    <row r="263" spans="2:11">
      <c r="B263" s="125"/>
      <c r="C263" s="125"/>
      <c r="D263" s="132"/>
      <c r="E263" s="132"/>
      <c r="F263" s="132"/>
      <c r="G263" s="132"/>
      <c r="H263" s="132"/>
      <c r="I263" s="110"/>
      <c r="J263" s="110"/>
      <c r="K263" s="110"/>
    </row>
    <row r="264" spans="2:11">
      <c r="B264" s="125"/>
      <c r="C264" s="125"/>
      <c r="D264" s="132"/>
      <c r="E264" s="132"/>
      <c r="F264" s="132"/>
      <c r="G264" s="132"/>
      <c r="H264" s="132"/>
      <c r="I264" s="110"/>
      <c r="J264" s="110"/>
      <c r="K264" s="110"/>
    </row>
    <row r="265" spans="2:11">
      <c r="B265" s="125"/>
      <c r="C265" s="125"/>
      <c r="D265" s="132"/>
      <c r="E265" s="132"/>
      <c r="F265" s="132"/>
      <c r="G265" s="132"/>
      <c r="H265" s="132"/>
      <c r="I265" s="110"/>
      <c r="J265" s="110"/>
      <c r="K265" s="110"/>
    </row>
    <row r="266" spans="2:11">
      <c r="B266" s="125"/>
      <c r="C266" s="125"/>
      <c r="D266" s="132"/>
      <c r="E266" s="132"/>
      <c r="F266" s="132"/>
      <c r="G266" s="132"/>
      <c r="H266" s="132"/>
      <c r="I266" s="110"/>
      <c r="J266" s="110"/>
      <c r="K266" s="110"/>
    </row>
    <row r="267" spans="2:11">
      <c r="B267" s="125"/>
      <c r="C267" s="125"/>
      <c r="D267" s="132"/>
      <c r="E267" s="132"/>
      <c r="F267" s="132"/>
      <c r="G267" s="132"/>
      <c r="H267" s="132"/>
      <c r="I267" s="110"/>
      <c r="J267" s="110"/>
      <c r="K267" s="110"/>
    </row>
    <row r="268" spans="2:11">
      <c r="B268" s="125"/>
      <c r="C268" s="125"/>
      <c r="D268" s="132"/>
      <c r="E268" s="132"/>
      <c r="F268" s="132"/>
      <c r="G268" s="132"/>
      <c r="H268" s="132"/>
      <c r="I268" s="110"/>
      <c r="J268" s="110"/>
      <c r="K268" s="110"/>
    </row>
    <row r="269" spans="2:11">
      <c r="B269" s="125"/>
      <c r="C269" s="125"/>
      <c r="D269" s="132"/>
      <c r="E269" s="132"/>
      <c r="F269" s="132"/>
      <c r="G269" s="132"/>
      <c r="H269" s="132"/>
      <c r="I269" s="110"/>
      <c r="J269" s="110"/>
      <c r="K269" s="110"/>
    </row>
    <row r="270" spans="2:11">
      <c r="B270" s="125"/>
      <c r="C270" s="125"/>
      <c r="D270" s="132"/>
      <c r="E270" s="132"/>
      <c r="F270" s="132"/>
      <c r="G270" s="132"/>
      <c r="H270" s="132"/>
      <c r="I270" s="110"/>
      <c r="J270" s="110"/>
      <c r="K270" s="110"/>
    </row>
    <row r="271" spans="2:11">
      <c r="B271" s="125"/>
      <c r="C271" s="125"/>
      <c r="D271" s="132"/>
      <c r="E271" s="132"/>
      <c r="F271" s="132"/>
      <c r="G271" s="132"/>
      <c r="H271" s="132"/>
      <c r="I271" s="110"/>
      <c r="J271" s="110"/>
      <c r="K271" s="110"/>
    </row>
    <row r="272" spans="2:11">
      <c r="B272" s="125"/>
      <c r="C272" s="125"/>
      <c r="D272" s="132"/>
      <c r="E272" s="132"/>
      <c r="F272" s="132"/>
      <c r="G272" s="132"/>
      <c r="H272" s="132"/>
      <c r="I272" s="110"/>
      <c r="J272" s="110"/>
      <c r="K272" s="110"/>
    </row>
    <row r="273" spans="2:11">
      <c r="B273" s="125"/>
      <c r="C273" s="125"/>
      <c r="D273" s="132"/>
      <c r="E273" s="132"/>
      <c r="F273" s="132"/>
      <c r="G273" s="132"/>
      <c r="H273" s="132"/>
      <c r="I273" s="110"/>
      <c r="J273" s="110"/>
      <c r="K273" s="110"/>
    </row>
    <row r="274" spans="2:11">
      <c r="B274" s="125"/>
      <c r="C274" s="125"/>
      <c r="D274" s="132"/>
      <c r="E274" s="132"/>
      <c r="F274" s="132"/>
      <c r="G274" s="132"/>
      <c r="H274" s="132"/>
      <c r="I274" s="110"/>
      <c r="J274" s="110"/>
      <c r="K274" s="110"/>
    </row>
    <row r="275" spans="2:11">
      <c r="B275" s="125"/>
      <c r="C275" s="125"/>
      <c r="D275" s="132"/>
      <c r="E275" s="132"/>
      <c r="F275" s="132"/>
      <c r="G275" s="132"/>
      <c r="H275" s="132"/>
      <c r="I275" s="110"/>
      <c r="J275" s="110"/>
      <c r="K275" s="110"/>
    </row>
    <row r="276" spans="2:11">
      <c r="B276" s="125"/>
      <c r="C276" s="125"/>
      <c r="D276" s="132"/>
      <c r="E276" s="132"/>
      <c r="F276" s="132"/>
      <c r="G276" s="132"/>
      <c r="H276" s="132"/>
      <c r="I276" s="110"/>
      <c r="J276" s="110"/>
      <c r="K276" s="110"/>
    </row>
    <row r="277" spans="2:11">
      <c r="B277" s="125"/>
      <c r="C277" s="125"/>
      <c r="D277" s="132"/>
      <c r="E277" s="132"/>
      <c r="F277" s="132"/>
      <c r="G277" s="132"/>
      <c r="H277" s="132"/>
      <c r="I277" s="110"/>
      <c r="J277" s="110"/>
      <c r="K277" s="110"/>
    </row>
    <row r="278" spans="2:11">
      <c r="B278" s="125"/>
      <c r="C278" s="125"/>
      <c r="D278" s="132"/>
      <c r="E278" s="132"/>
      <c r="F278" s="132"/>
      <c r="G278" s="132"/>
      <c r="H278" s="132"/>
      <c r="I278" s="110"/>
      <c r="J278" s="110"/>
      <c r="K278" s="110"/>
    </row>
    <row r="279" spans="2:11">
      <c r="B279" s="125"/>
      <c r="C279" s="125"/>
      <c r="D279" s="132"/>
      <c r="E279" s="132"/>
      <c r="F279" s="132"/>
      <c r="G279" s="132"/>
      <c r="H279" s="132"/>
      <c r="I279" s="110"/>
      <c r="J279" s="110"/>
      <c r="K279" s="110"/>
    </row>
    <row r="280" spans="2:11">
      <c r="B280" s="125"/>
      <c r="C280" s="125"/>
      <c r="D280" s="132"/>
      <c r="E280" s="132"/>
      <c r="F280" s="132"/>
      <c r="G280" s="132"/>
      <c r="H280" s="132"/>
      <c r="I280" s="110"/>
      <c r="J280" s="110"/>
      <c r="K280" s="110"/>
    </row>
    <row r="281" spans="2:11">
      <c r="B281" s="125"/>
      <c r="C281" s="125"/>
      <c r="D281" s="132"/>
      <c r="E281" s="132"/>
      <c r="F281" s="132"/>
      <c r="G281" s="132"/>
      <c r="H281" s="132"/>
      <c r="I281" s="110"/>
      <c r="J281" s="110"/>
      <c r="K281" s="110"/>
    </row>
    <row r="282" spans="2:11">
      <c r="B282" s="125"/>
      <c r="C282" s="125"/>
      <c r="D282" s="132"/>
      <c r="E282" s="132"/>
      <c r="F282" s="132"/>
      <c r="G282" s="132"/>
      <c r="H282" s="132"/>
      <c r="I282" s="110"/>
      <c r="J282" s="110"/>
      <c r="K282" s="110"/>
    </row>
    <row r="283" spans="2:11">
      <c r="B283" s="125"/>
      <c r="C283" s="125"/>
      <c r="D283" s="132"/>
      <c r="E283" s="132"/>
      <c r="F283" s="132"/>
      <c r="G283" s="132"/>
      <c r="H283" s="132"/>
      <c r="I283" s="110"/>
      <c r="J283" s="110"/>
      <c r="K283" s="110"/>
    </row>
    <row r="284" spans="2:11">
      <c r="B284" s="125"/>
      <c r="C284" s="125"/>
      <c r="D284" s="132"/>
      <c r="E284" s="132"/>
      <c r="F284" s="132"/>
      <c r="G284" s="132"/>
      <c r="H284" s="132"/>
      <c r="I284" s="110"/>
      <c r="J284" s="110"/>
      <c r="K284" s="110"/>
    </row>
    <row r="285" spans="2:11">
      <c r="B285" s="125"/>
      <c r="C285" s="125"/>
      <c r="D285" s="132"/>
      <c r="E285" s="132"/>
      <c r="F285" s="132"/>
      <c r="G285" s="132"/>
      <c r="H285" s="132"/>
      <c r="I285" s="110"/>
      <c r="J285" s="110"/>
      <c r="K285" s="110"/>
    </row>
    <row r="286" spans="2:11">
      <c r="B286" s="125"/>
      <c r="C286" s="125"/>
      <c r="D286" s="132"/>
      <c r="E286" s="132"/>
      <c r="F286" s="132"/>
      <c r="G286" s="132"/>
      <c r="H286" s="132"/>
      <c r="I286" s="110"/>
      <c r="J286" s="110"/>
      <c r="K286" s="110"/>
    </row>
    <row r="287" spans="2:11">
      <c r="B287" s="125"/>
      <c r="C287" s="125"/>
      <c r="D287" s="132"/>
      <c r="E287" s="132"/>
      <c r="F287" s="132"/>
      <c r="G287" s="132"/>
      <c r="H287" s="132"/>
      <c r="I287" s="110"/>
      <c r="J287" s="110"/>
      <c r="K287" s="110"/>
    </row>
    <row r="288" spans="2:11">
      <c r="B288" s="125"/>
      <c r="C288" s="125"/>
      <c r="D288" s="132"/>
      <c r="E288" s="132"/>
      <c r="F288" s="132"/>
      <c r="G288" s="132"/>
      <c r="H288" s="132"/>
      <c r="I288" s="110"/>
      <c r="J288" s="110"/>
      <c r="K288" s="110"/>
    </row>
    <row r="289" spans="2:11">
      <c r="B289" s="125"/>
      <c r="C289" s="125"/>
      <c r="D289" s="132"/>
      <c r="E289" s="132"/>
      <c r="F289" s="132"/>
      <c r="G289" s="132"/>
      <c r="H289" s="132"/>
      <c r="I289" s="110"/>
      <c r="J289" s="110"/>
      <c r="K289" s="110"/>
    </row>
    <row r="290" spans="2:11">
      <c r="B290" s="125"/>
      <c r="C290" s="125"/>
      <c r="D290" s="132"/>
      <c r="E290" s="132"/>
      <c r="F290" s="132"/>
      <c r="G290" s="132"/>
      <c r="H290" s="132"/>
      <c r="I290" s="110"/>
      <c r="J290" s="110"/>
      <c r="K290" s="110"/>
    </row>
    <row r="291" spans="2:11">
      <c r="B291" s="125"/>
      <c r="C291" s="125"/>
      <c r="D291" s="132"/>
      <c r="E291" s="132"/>
      <c r="F291" s="132"/>
      <c r="G291" s="132"/>
      <c r="H291" s="132"/>
      <c r="I291" s="110"/>
      <c r="J291" s="110"/>
      <c r="K291" s="110"/>
    </row>
    <row r="292" spans="2:11">
      <c r="B292" s="125"/>
      <c r="C292" s="125"/>
      <c r="D292" s="132"/>
      <c r="E292" s="132"/>
      <c r="F292" s="132"/>
      <c r="G292" s="132"/>
      <c r="H292" s="132"/>
      <c r="I292" s="110"/>
      <c r="J292" s="110"/>
      <c r="K292" s="110"/>
    </row>
    <row r="293" spans="2:11">
      <c r="B293" s="125"/>
      <c r="C293" s="125"/>
      <c r="D293" s="132"/>
      <c r="E293" s="132"/>
      <c r="F293" s="132"/>
      <c r="G293" s="132"/>
      <c r="H293" s="132"/>
      <c r="I293" s="110"/>
      <c r="J293" s="110"/>
      <c r="K293" s="110"/>
    </row>
    <row r="294" spans="2:11">
      <c r="B294" s="125"/>
      <c r="C294" s="125"/>
      <c r="D294" s="132"/>
      <c r="E294" s="132"/>
      <c r="F294" s="132"/>
      <c r="G294" s="132"/>
      <c r="H294" s="132"/>
      <c r="I294" s="110"/>
      <c r="J294" s="110"/>
      <c r="K294" s="110"/>
    </row>
    <row r="295" spans="2:11">
      <c r="B295" s="125"/>
      <c r="C295" s="125"/>
      <c r="D295" s="132"/>
      <c r="E295" s="132"/>
      <c r="F295" s="132"/>
      <c r="G295" s="132"/>
      <c r="H295" s="132"/>
      <c r="I295" s="110"/>
      <c r="J295" s="110"/>
      <c r="K295" s="110"/>
    </row>
    <row r="296" spans="2:11">
      <c r="B296" s="125"/>
      <c r="C296" s="125"/>
      <c r="D296" s="132"/>
      <c r="E296" s="132"/>
      <c r="F296" s="132"/>
      <c r="G296" s="132"/>
      <c r="H296" s="132"/>
      <c r="I296" s="110"/>
      <c r="J296" s="110"/>
      <c r="K296" s="110"/>
    </row>
    <row r="297" spans="2:11">
      <c r="B297" s="125"/>
      <c r="C297" s="125"/>
      <c r="D297" s="132"/>
      <c r="E297" s="132"/>
      <c r="F297" s="132"/>
      <c r="G297" s="132"/>
      <c r="H297" s="132"/>
      <c r="I297" s="110"/>
      <c r="J297" s="110"/>
      <c r="K297" s="110"/>
    </row>
    <row r="298" spans="2:11">
      <c r="B298" s="125"/>
      <c r="C298" s="125"/>
      <c r="D298" s="132"/>
      <c r="E298" s="132"/>
      <c r="F298" s="132"/>
      <c r="G298" s="132"/>
      <c r="H298" s="132"/>
      <c r="I298" s="110"/>
      <c r="J298" s="110"/>
      <c r="K298" s="110"/>
    </row>
    <row r="299" spans="2:11">
      <c r="B299" s="125"/>
      <c r="C299" s="125"/>
      <c r="D299" s="132"/>
      <c r="E299" s="132"/>
      <c r="F299" s="132"/>
      <c r="G299" s="132"/>
      <c r="H299" s="132"/>
      <c r="I299" s="110"/>
      <c r="J299" s="110"/>
      <c r="K299" s="110"/>
    </row>
    <row r="300" spans="2:11">
      <c r="B300" s="125"/>
      <c r="C300" s="125"/>
      <c r="D300" s="132"/>
      <c r="E300" s="132"/>
      <c r="F300" s="132"/>
      <c r="G300" s="132"/>
      <c r="H300" s="132"/>
      <c r="I300" s="110"/>
      <c r="J300" s="110"/>
      <c r="K300" s="110"/>
    </row>
    <row r="301" spans="2:11">
      <c r="B301" s="125"/>
      <c r="C301" s="125"/>
      <c r="D301" s="132"/>
      <c r="E301" s="132"/>
      <c r="F301" s="132"/>
      <c r="G301" s="132"/>
      <c r="H301" s="132"/>
      <c r="I301" s="110"/>
      <c r="J301" s="110"/>
      <c r="K301" s="110"/>
    </row>
    <row r="302" spans="2:11">
      <c r="B302" s="125"/>
      <c r="C302" s="125"/>
      <c r="D302" s="132"/>
      <c r="E302" s="132"/>
      <c r="F302" s="132"/>
      <c r="G302" s="132"/>
      <c r="H302" s="132"/>
      <c r="I302" s="110"/>
      <c r="J302" s="110"/>
      <c r="K302" s="110"/>
    </row>
    <row r="303" spans="2:11">
      <c r="B303" s="125"/>
      <c r="C303" s="125"/>
      <c r="D303" s="132"/>
      <c r="E303" s="132"/>
      <c r="F303" s="132"/>
      <c r="G303" s="132"/>
      <c r="H303" s="132"/>
      <c r="I303" s="110"/>
      <c r="J303" s="110"/>
      <c r="K303" s="110"/>
    </row>
    <row r="304" spans="2:11">
      <c r="B304" s="125"/>
      <c r="C304" s="125"/>
      <c r="D304" s="132"/>
      <c r="E304" s="132"/>
      <c r="F304" s="132"/>
      <c r="G304" s="132"/>
      <c r="H304" s="132"/>
      <c r="I304" s="110"/>
      <c r="J304" s="110"/>
      <c r="K304" s="110"/>
    </row>
    <row r="305" spans="2:11">
      <c r="B305" s="125"/>
      <c r="C305" s="125"/>
      <c r="D305" s="132"/>
      <c r="E305" s="132"/>
      <c r="F305" s="132"/>
      <c r="G305" s="132"/>
      <c r="H305" s="132"/>
      <c r="I305" s="110"/>
      <c r="J305" s="110"/>
      <c r="K305" s="110"/>
    </row>
    <row r="306" spans="2:11">
      <c r="B306" s="125"/>
      <c r="C306" s="125"/>
      <c r="D306" s="132"/>
      <c r="E306" s="132"/>
      <c r="F306" s="132"/>
      <c r="G306" s="132"/>
      <c r="H306" s="132"/>
      <c r="I306" s="110"/>
      <c r="J306" s="110"/>
      <c r="K306" s="110"/>
    </row>
    <row r="307" spans="2:11">
      <c r="B307" s="125"/>
      <c r="C307" s="125"/>
      <c r="D307" s="132"/>
      <c r="E307" s="132"/>
      <c r="F307" s="132"/>
      <c r="G307" s="132"/>
      <c r="H307" s="132"/>
      <c r="I307" s="110"/>
      <c r="J307" s="110"/>
      <c r="K307" s="110"/>
    </row>
    <row r="308" spans="2:11">
      <c r="B308" s="125"/>
      <c r="C308" s="125"/>
      <c r="D308" s="132"/>
      <c r="E308" s="132"/>
      <c r="F308" s="132"/>
      <c r="G308" s="132"/>
      <c r="H308" s="132"/>
      <c r="I308" s="110"/>
      <c r="J308" s="110"/>
      <c r="K308" s="110"/>
    </row>
    <row r="309" spans="2:11">
      <c r="B309" s="125"/>
      <c r="C309" s="125"/>
      <c r="D309" s="132"/>
      <c r="E309" s="132"/>
      <c r="F309" s="132"/>
      <c r="G309" s="132"/>
      <c r="H309" s="132"/>
      <c r="I309" s="110"/>
      <c r="J309" s="110"/>
      <c r="K309" s="110"/>
    </row>
    <row r="310" spans="2:11">
      <c r="B310" s="125"/>
      <c r="C310" s="125"/>
      <c r="D310" s="132"/>
      <c r="E310" s="132"/>
      <c r="F310" s="132"/>
      <c r="G310" s="132"/>
      <c r="H310" s="132"/>
      <c r="I310" s="110"/>
      <c r="J310" s="110"/>
      <c r="K310" s="110"/>
    </row>
    <row r="311" spans="2:11">
      <c r="B311" s="125"/>
      <c r="C311" s="125"/>
      <c r="D311" s="132"/>
      <c r="E311" s="132"/>
      <c r="F311" s="132"/>
      <c r="G311" s="132"/>
      <c r="H311" s="132"/>
      <c r="I311" s="110"/>
      <c r="J311" s="110"/>
      <c r="K311" s="110"/>
    </row>
    <row r="312" spans="2:11">
      <c r="B312" s="125"/>
      <c r="C312" s="125"/>
      <c r="D312" s="132"/>
      <c r="E312" s="132"/>
      <c r="F312" s="132"/>
      <c r="G312" s="132"/>
      <c r="H312" s="132"/>
      <c r="I312" s="110"/>
      <c r="J312" s="110"/>
      <c r="K312" s="110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60.2851562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141</v>
      </c>
      <c r="C1" s="67" t="s" vm="1">
        <v>222</v>
      </c>
    </row>
    <row r="2" spans="2:15">
      <c r="B2" s="46" t="s">
        <v>140</v>
      </c>
      <c r="C2" s="67" t="s">
        <v>223</v>
      </c>
    </row>
    <row r="3" spans="2:15">
      <c r="B3" s="46" t="s">
        <v>142</v>
      </c>
      <c r="C3" s="67" t="s">
        <v>224</v>
      </c>
    </row>
    <row r="4" spans="2:15">
      <c r="B4" s="46" t="s">
        <v>143</v>
      </c>
      <c r="C4" s="67">
        <v>9455</v>
      </c>
    </row>
    <row r="6" spans="2:15" ht="26.25" customHeight="1">
      <c r="B6" s="136" t="s">
        <v>175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15" s="3" customFormat="1" ht="63">
      <c r="B7" s="47" t="s">
        <v>111</v>
      </c>
      <c r="C7" s="49" t="s">
        <v>44</v>
      </c>
      <c r="D7" s="49" t="s">
        <v>14</v>
      </c>
      <c r="E7" s="49" t="s">
        <v>15</v>
      </c>
      <c r="F7" s="49" t="s">
        <v>57</v>
      </c>
      <c r="G7" s="49" t="s">
        <v>98</v>
      </c>
      <c r="H7" s="49" t="s">
        <v>53</v>
      </c>
      <c r="I7" s="49" t="s">
        <v>106</v>
      </c>
      <c r="J7" s="49" t="s">
        <v>144</v>
      </c>
      <c r="K7" s="51" t="s">
        <v>145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200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2" t="s">
        <v>56</v>
      </c>
      <c r="C10" s="103"/>
      <c r="D10" s="103"/>
      <c r="E10" s="103"/>
      <c r="F10" s="103"/>
      <c r="G10" s="103"/>
      <c r="H10" s="104">
        <v>0</v>
      </c>
      <c r="I10" s="105">
        <v>0.84742476999999994</v>
      </c>
      <c r="J10" s="104">
        <v>1</v>
      </c>
      <c r="K10" s="104">
        <f>I10/'סכום נכסי הקרן'!$C$42</f>
        <v>2.393637198073098E-5</v>
      </c>
      <c r="O10" s="1"/>
    </row>
    <row r="11" spans="2:15" ht="21" customHeight="1">
      <c r="B11" s="106" t="s">
        <v>191</v>
      </c>
      <c r="C11" s="103"/>
      <c r="D11" s="103"/>
      <c r="E11" s="103"/>
      <c r="F11" s="103"/>
      <c r="G11" s="103"/>
      <c r="H11" s="104">
        <v>0</v>
      </c>
      <c r="I11" s="105">
        <v>0.84742476999999994</v>
      </c>
      <c r="J11" s="104">
        <v>1</v>
      </c>
      <c r="K11" s="104">
        <f>I11/'סכום נכסי הקרן'!$C$42</f>
        <v>2.393637198073098E-5</v>
      </c>
    </row>
    <row r="12" spans="2:15">
      <c r="B12" s="72" t="s">
        <v>2200</v>
      </c>
      <c r="C12" s="73" t="s">
        <v>2201</v>
      </c>
      <c r="D12" s="73" t="s">
        <v>674</v>
      </c>
      <c r="E12" s="73" t="s">
        <v>308</v>
      </c>
      <c r="F12" s="87">
        <v>0</v>
      </c>
      <c r="G12" s="86" t="s">
        <v>128</v>
      </c>
      <c r="H12" s="84">
        <v>0</v>
      </c>
      <c r="I12" s="83">
        <v>0.84742476999999994</v>
      </c>
      <c r="J12" s="84">
        <v>1</v>
      </c>
      <c r="K12" s="84">
        <f>I12/'סכום נכסי הקרן'!$C$42</f>
        <v>2.393637198073098E-5</v>
      </c>
    </row>
    <row r="13" spans="2:15">
      <c r="B13" s="92"/>
      <c r="C13" s="73"/>
      <c r="D13" s="73"/>
      <c r="E13" s="73"/>
      <c r="F13" s="73"/>
      <c r="G13" s="73"/>
      <c r="H13" s="84"/>
      <c r="I13" s="73"/>
      <c r="J13" s="84"/>
      <c r="K13" s="73"/>
    </row>
    <row r="14" spans="2:15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127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127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125"/>
      <c r="C113" s="110"/>
      <c r="D113" s="132"/>
      <c r="E113" s="132"/>
      <c r="F113" s="132"/>
      <c r="G113" s="132"/>
      <c r="H113" s="132"/>
      <c r="I113" s="110"/>
      <c r="J113" s="110"/>
      <c r="K113" s="110"/>
    </row>
    <row r="114" spans="2:11">
      <c r="B114" s="125"/>
      <c r="C114" s="110"/>
      <c r="D114" s="132"/>
      <c r="E114" s="132"/>
      <c r="F114" s="132"/>
      <c r="G114" s="132"/>
      <c r="H114" s="132"/>
      <c r="I114" s="110"/>
      <c r="J114" s="110"/>
      <c r="K114" s="110"/>
    </row>
    <row r="115" spans="2:11">
      <c r="B115" s="125"/>
      <c r="C115" s="110"/>
      <c r="D115" s="132"/>
      <c r="E115" s="132"/>
      <c r="F115" s="132"/>
      <c r="G115" s="132"/>
      <c r="H115" s="132"/>
      <c r="I115" s="110"/>
      <c r="J115" s="110"/>
      <c r="K115" s="110"/>
    </row>
    <row r="116" spans="2:11">
      <c r="B116" s="125"/>
      <c r="C116" s="110"/>
      <c r="D116" s="132"/>
      <c r="E116" s="132"/>
      <c r="F116" s="132"/>
      <c r="G116" s="132"/>
      <c r="H116" s="132"/>
      <c r="I116" s="110"/>
      <c r="J116" s="110"/>
      <c r="K116" s="110"/>
    </row>
    <row r="117" spans="2:11">
      <c r="B117" s="125"/>
      <c r="C117" s="110"/>
      <c r="D117" s="132"/>
      <c r="E117" s="132"/>
      <c r="F117" s="132"/>
      <c r="G117" s="132"/>
      <c r="H117" s="132"/>
      <c r="I117" s="110"/>
      <c r="J117" s="110"/>
      <c r="K117" s="110"/>
    </row>
    <row r="118" spans="2:11">
      <c r="B118" s="125"/>
      <c r="C118" s="110"/>
      <c r="D118" s="132"/>
      <c r="E118" s="132"/>
      <c r="F118" s="132"/>
      <c r="G118" s="132"/>
      <c r="H118" s="132"/>
      <c r="I118" s="110"/>
      <c r="J118" s="110"/>
      <c r="K118" s="110"/>
    </row>
    <row r="119" spans="2:11">
      <c r="B119" s="125"/>
      <c r="C119" s="110"/>
      <c r="D119" s="132"/>
      <c r="E119" s="132"/>
      <c r="F119" s="132"/>
      <c r="G119" s="132"/>
      <c r="H119" s="132"/>
      <c r="I119" s="110"/>
      <c r="J119" s="110"/>
      <c r="K119" s="110"/>
    </row>
    <row r="120" spans="2:11">
      <c r="B120" s="125"/>
      <c r="C120" s="110"/>
      <c r="D120" s="132"/>
      <c r="E120" s="132"/>
      <c r="F120" s="132"/>
      <c r="G120" s="132"/>
      <c r="H120" s="132"/>
      <c r="I120" s="110"/>
      <c r="J120" s="110"/>
      <c r="K120" s="110"/>
    </row>
    <row r="121" spans="2:11">
      <c r="B121" s="125"/>
      <c r="C121" s="110"/>
      <c r="D121" s="132"/>
      <c r="E121" s="132"/>
      <c r="F121" s="132"/>
      <c r="G121" s="132"/>
      <c r="H121" s="132"/>
      <c r="I121" s="110"/>
      <c r="J121" s="110"/>
      <c r="K121" s="110"/>
    </row>
    <row r="122" spans="2:11">
      <c r="B122" s="125"/>
      <c r="C122" s="110"/>
      <c r="D122" s="132"/>
      <c r="E122" s="132"/>
      <c r="F122" s="132"/>
      <c r="G122" s="132"/>
      <c r="H122" s="132"/>
      <c r="I122" s="110"/>
      <c r="J122" s="110"/>
      <c r="K122" s="110"/>
    </row>
    <row r="123" spans="2:11">
      <c r="B123" s="125"/>
      <c r="C123" s="110"/>
      <c r="D123" s="132"/>
      <c r="E123" s="132"/>
      <c r="F123" s="132"/>
      <c r="G123" s="132"/>
      <c r="H123" s="132"/>
      <c r="I123" s="110"/>
      <c r="J123" s="110"/>
      <c r="K123" s="110"/>
    </row>
    <row r="124" spans="2:11">
      <c r="B124" s="125"/>
      <c r="C124" s="110"/>
      <c r="D124" s="132"/>
      <c r="E124" s="132"/>
      <c r="F124" s="132"/>
      <c r="G124" s="132"/>
      <c r="H124" s="132"/>
      <c r="I124" s="110"/>
      <c r="J124" s="110"/>
      <c r="K124" s="110"/>
    </row>
    <row r="125" spans="2:11">
      <c r="B125" s="125"/>
      <c r="C125" s="110"/>
      <c r="D125" s="132"/>
      <c r="E125" s="132"/>
      <c r="F125" s="132"/>
      <c r="G125" s="132"/>
      <c r="H125" s="132"/>
      <c r="I125" s="110"/>
      <c r="J125" s="110"/>
      <c r="K125" s="110"/>
    </row>
    <row r="126" spans="2:11">
      <c r="B126" s="125"/>
      <c r="C126" s="110"/>
      <c r="D126" s="132"/>
      <c r="E126" s="132"/>
      <c r="F126" s="132"/>
      <c r="G126" s="132"/>
      <c r="H126" s="132"/>
      <c r="I126" s="110"/>
      <c r="J126" s="110"/>
      <c r="K126" s="110"/>
    </row>
    <row r="127" spans="2:11">
      <c r="B127" s="125"/>
      <c r="C127" s="110"/>
      <c r="D127" s="132"/>
      <c r="E127" s="132"/>
      <c r="F127" s="132"/>
      <c r="G127" s="132"/>
      <c r="H127" s="132"/>
      <c r="I127" s="110"/>
      <c r="J127" s="110"/>
      <c r="K127" s="110"/>
    </row>
    <row r="128" spans="2:11">
      <c r="B128" s="125"/>
      <c r="C128" s="110"/>
      <c r="D128" s="132"/>
      <c r="E128" s="132"/>
      <c r="F128" s="132"/>
      <c r="G128" s="132"/>
      <c r="H128" s="132"/>
      <c r="I128" s="110"/>
      <c r="J128" s="110"/>
      <c r="K128" s="110"/>
    </row>
    <row r="129" spans="2:11">
      <c r="B129" s="125"/>
      <c r="C129" s="110"/>
      <c r="D129" s="132"/>
      <c r="E129" s="132"/>
      <c r="F129" s="132"/>
      <c r="G129" s="132"/>
      <c r="H129" s="132"/>
      <c r="I129" s="110"/>
      <c r="J129" s="110"/>
      <c r="K129" s="110"/>
    </row>
    <row r="130" spans="2:11">
      <c r="B130" s="125"/>
      <c r="C130" s="110"/>
      <c r="D130" s="132"/>
      <c r="E130" s="132"/>
      <c r="F130" s="132"/>
      <c r="G130" s="132"/>
      <c r="H130" s="132"/>
      <c r="I130" s="110"/>
      <c r="J130" s="110"/>
      <c r="K130" s="110"/>
    </row>
    <row r="131" spans="2:11">
      <c r="B131" s="125"/>
      <c r="C131" s="110"/>
      <c r="D131" s="132"/>
      <c r="E131" s="132"/>
      <c r="F131" s="132"/>
      <c r="G131" s="132"/>
      <c r="H131" s="132"/>
      <c r="I131" s="110"/>
      <c r="J131" s="110"/>
      <c r="K131" s="110"/>
    </row>
    <row r="132" spans="2:11">
      <c r="B132" s="125"/>
      <c r="C132" s="110"/>
      <c r="D132" s="132"/>
      <c r="E132" s="132"/>
      <c r="F132" s="132"/>
      <c r="G132" s="132"/>
      <c r="H132" s="132"/>
      <c r="I132" s="110"/>
      <c r="J132" s="110"/>
      <c r="K132" s="110"/>
    </row>
    <row r="133" spans="2:11">
      <c r="B133" s="125"/>
      <c r="C133" s="110"/>
      <c r="D133" s="132"/>
      <c r="E133" s="132"/>
      <c r="F133" s="132"/>
      <c r="G133" s="132"/>
      <c r="H133" s="132"/>
      <c r="I133" s="110"/>
      <c r="J133" s="110"/>
      <c r="K133" s="110"/>
    </row>
    <row r="134" spans="2:11">
      <c r="B134" s="125"/>
      <c r="C134" s="110"/>
      <c r="D134" s="132"/>
      <c r="E134" s="132"/>
      <c r="F134" s="132"/>
      <c r="G134" s="132"/>
      <c r="H134" s="132"/>
      <c r="I134" s="110"/>
      <c r="J134" s="110"/>
      <c r="K134" s="110"/>
    </row>
    <row r="135" spans="2:11">
      <c r="B135" s="125"/>
      <c r="C135" s="110"/>
      <c r="D135" s="132"/>
      <c r="E135" s="132"/>
      <c r="F135" s="132"/>
      <c r="G135" s="132"/>
      <c r="H135" s="132"/>
      <c r="I135" s="110"/>
      <c r="J135" s="110"/>
      <c r="K135" s="110"/>
    </row>
    <row r="136" spans="2:11">
      <c r="B136" s="125"/>
      <c r="C136" s="110"/>
      <c r="D136" s="132"/>
      <c r="E136" s="132"/>
      <c r="F136" s="132"/>
      <c r="G136" s="132"/>
      <c r="H136" s="132"/>
      <c r="I136" s="110"/>
      <c r="J136" s="110"/>
      <c r="K136" s="110"/>
    </row>
    <row r="137" spans="2:11">
      <c r="B137" s="125"/>
      <c r="C137" s="110"/>
      <c r="D137" s="132"/>
      <c r="E137" s="132"/>
      <c r="F137" s="132"/>
      <c r="G137" s="132"/>
      <c r="H137" s="132"/>
      <c r="I137" s="110"/>
      <c r="J137" s="110"/>
      <c r="K137" s="110"/>
    </row>
    <row r="138" spans="2:11">
      <c r="B138" s="125"/>
      <c r="C138" s="110"/>
      <c r="D138" s="132"/>
      <c r="E138" s="132"/>
      <c r="F138" s="132"/>
      <c r="G138" s="132"/>
      <c r="H138" s="132"/>
      <c r="I138" s="110"/>
      <c r="J138" s="110"/>
      <c r="K138" s="110"/>
    </row>
    <row r="139" spans="2:11">
      <c r="B139" s="125"/>
      <c r="C139" s="110"/>
      <c r="D139" s="132"/>
      <c r="E139" s="132"/>
      <c r="F139" s="132"/>
      <c r="G139" s="132"/>
      <c r="H139" s="132"/>
      <c r="I139" s="110"/>
      <c r="J139" s="110"/>
      <c r="K139" s="110"/>
    </row>
    <row r="140" spans="2:11">
      <c r="B140" s="125"/>
      <c r="C140" s="110"/>
      <c r="D140" s="132"/>
      <c r="E140" s="132"/>
      <c r="F140" s="132"/>
      <c r="G140" s="132"/>
      <c r="H140" s="132"/>
      <c r="I140" s="110"/>
      <c r="J140" s="110"/>
      <c r="K140" s="110"/>
    </row>
    <row r="141" spans="2:11">
      <c r="B141" s="125"/>
      <c r="C141" s="110"/>
      <c r="D141" s="132"/>
      <c r="E141" s="132"/>
      <c r="F141" s="132"/>
      <c r="G141" s="132"/>
      <c r="H141" s="132"/>
      <c r="I141" s="110"/>
      <c r="J141" s="110"/>
      <c r="K141" s="110"/>
    </row>
    <row r="142" spans="2:11">
      <c r="B142" s="125"/>
      <c r="C142" s="110"/>
      <c r="D142" s="132"/>
      <c r="E142" s="132"/>
      <c r="F142" s="132"/>
      <c r="G142" s="132"/>
      <c r="H142" s="132"/>
      <c r="I142" s="110"/>
      <c r="J142" s="110"/>
      <c r="K142" s="110"/>
    </row>
    <row r="143" spans="2:11">
      <c r="B143" s="125"/>
      <c r="C143" s="110"/>
      <c r="D143" s="132"/>
      <c r="E143" s="132"/>
      <c r="F143" s="132"/>
      <c r="G143" s="132"/>
      <c r="H143" s="132"/>
      <c r="I143" s="110"/>
      <c r="J143" s="110"/>
      <c r="K143" s="110"/>
    </row>
    <row r="144" spans="2:11">
      <c r="B144" s="125"/>
      <c r="C144" s="110"/>
      <c r="D144" s="132"/>
      <c r="E144" s="132"/>
      <c r="F144" s="132"/>
      <c r="G144" s="132"/>
      <c r="H144" s="132"/>
      <c r="I144" s="110"/>
      <c r="J144" s="110"/>
      <c r="K144" s="110"/>
    </row>
    <row r="145" spans="2:11">
      <c r="B145" s="125"/>
      <c r="C145" s="110"/>
      <c r="D145" s="132"/>
      <c r="E145" s="132"/>
      <c r="F145" s="132"/>
      <c r="G145" s="132"/>
      <c r="H145" s="132"/>
      <c r="I145" s="110"/>
      <c r="J145" s="110"/>
      <c r="K145" s="110"/>
    </row>
    <row r="146" spans="2:11">
      <c r="B146" s="125"/>
      <c r="C146" s="110"/>
      <c r="D146" s="132"/>
      <c r="E146" s="132"/>
      <c r="F146" s="132"/>
      <c r="G146" s="132"/>
      <c r="H146" s="132"/>
      <c r="I146" s="110"/>
      <c r="J146" s="110"/>
      <c r="K146" s="110"/>
    </row>
    <row r="147" spans="2:11">
      <c r="B147" s="125"/>
      <c r="C147" s="110"/>
      <c r="D147" s="132"/>
      <c r="E147" s="132"/>
      <c r="F147" s="132"/>
      <c r="G147" s="132"/>
      <c r="H147" s="132"/>
      <c r="I147" s="110"/>
      <c r="J147" s="110"/>
      <c r="K147" s="110"/>
    </row>
    <row r="148" spans="2:11">
      <c r="B148" s="125"/>
      <c r="C148" s="110"/>
      <c r="D148" s="132"/>
      <c r="E148" s="132"/>
      <c r="F148" s="132"/>
      <c r="G148" s="132"/>
      <c r="H148" s="132"/>
      <c r="I148" s="110"/>
      <c r="J148" s="110"/>
      <c r="K148" s="110"/>
    </row>
    <row r="149" spans="2:11">
      <c r="B149" s="125"/>
      <c r="C149" s="110"/>
      <c r="D149" s="132"/>
      <c r="E149" s="132"/>
      <c r="F149" s="132"/>
      <c r="G149" s="132"/>
      <c r="H149" s="132"/>
      <c r="I149" s="110"/>
      <c r="J149" s="110"/>
      <c r="K149" s="110"/>
    </row>
    <row r="150" spans="2:11">
      <c r="B150" s="125"/>
      <c r="C150" s="110"/>
      <c r="D150" s="132"/>
      <c r="E150" s="132"/>
      <c r="F150" s="132"/>
      <c r="G150" s="132"/>
      <c r="H150" s="132"/>
      <c r="I150" s="110"/>
      <c r="J150" s="110"/>
      <c r="K150" s="110"/>
    </row>
    <row r="151" spans="2:11">
      <c r="B151" s="125"/>
      <c r="C151" s="110"/>
      <c r="D151" s="132"/>
      <c r="E151" s="132"/>
      <c r="F151" s="132"/>
      <c r="G151" s="132"/>
      <c r="H151" s="132"/>
      <c r="I151" s="110"/>
      <c r="J151" s="110"/>
      <c r="K151" s="110"/>
    </row>
    <row r="152" spans="2:11">
      <c r="B152" s="125"/>
      <c r="C152" s="110"/>
      <c r="D152" s="132"/>
      <c r="E152" s="132"/>
      <c r="F152" s="132"/>
      <c r="G152" s="132"/>
      <c r="H152" s="132"/>
      <c r="I152" s="110"/>
      <c r="J152" s="110"/>
      <c r="K152" s="110"/>
    </row>
    <row r="153" spans="2:11">
      <c r="B153" s="125"/>
      <c r="C153" s="110"/>
      <c r="D153" s="132"/>
      <c r="E153" s="132"/>
      <c r="F153" s="132"/>
      <c r="G153" s="132"/>
      <c r="H153" s="132"/>
      <c r="I153" s="110"/>
      <c r="J153" s="110"/>
      <c r="K153" s="110"/>
    </row>
    <row r="154" spans="2:11">
      <c r="B154" s="125"/>
      <c r="C154" s="110"/>
      <c r="D154" s="132"/>
      <c r="E154" s="132"/>
      <c r="F154" s="132"/>
      <c r="G154" s="132"/>
      <c r="H154" s="132"/>
      <c r="I154" s="110"/>
      <c r="J154" s="110"/>
      <c r="K154" s="110"/>
    </row>
    <row r="155" spans="2:11">
      <c r="B155" s="125"/>
      <c r="C155" s="110"/>
      <c r="D155" s="132"/>
      <c r="E155" s="132"/>
      <c r="F155" s="132"/>
      <c r="G155" s="132"/>
      <c r="H155" s="132"/>
      <c r="I155" s="110"/>
      <c r="J155" s="110"/>
      <c r="K155" s="110"/>
    </row>
    <row r="156" spans="2:11">
      <c r="B156" s="125"/>
      <c r="C156" s="110"/>
      <c r="D156" s="132"/>
      <c r="E156" s="132"/>
      <c r="F156" s="132"/>
      <c r="G156" s="132"/>
      <c r="H156" s="132"/>
      <c r="I156" s="110"/>
      <c r="J156" s="110"/>
      <c r="K156" s="110"/>
    </row>
    <row r="157" spans="2:11">
      <c r="B157" s="125"/>
      <c r="C157" s="110"/>
      <c r="D157" s="132"/>
      <c r="E157" s="132"/>
      <c r="F157" s="132"/>
      <c r="G157" s="132"/>
      <c r="H157" s="132"/>
      <c r="I157" s="110"/>
      <c r="J157" s="110"/>
      <c r="K157" s="110"/>
    </row>
    <row r="158" spans="2:11">
      <c r="B158" s="125"/>
      <c r="C158" s="110"/>
      <c r="D158" s="132"/>
      <c r="E158" s="132"/>
      <c r="F158" s="132"/>
      <c r="G158" s="132"/>
      <c r="H158" s="132"/>
      <c r="I158" s="110"/>
      <c r="J158" s="110"/>
      <c r="K158" s="110"/>
    </row>
    <row r="159" spans="2:11">
      <c r="B159" s="125"/>
      <c r="C159" s="110"/>
      <c r="D159" s="132"/>
      <c r="E159" s="132"/>
      <c r="F159" s="132"/>
      <c r="G159" s="132"/>
      <c r="H159" s="132"/>
      <c r="I159" s="110"/>
      <c r="J159" s="110"/>
      <c r="K159" s="110"/>
    </row>
    <row r="160" spans="2:11">
      <c r="B160" s="125"/>
      <c r="C160" s="110"/>
      <c r="D160" s="132"/>
      <c r="E160" s="132"/>
      <c r="F160" s="132"/>
      <c r="G160" s="132"/>
      <c r="H160" s="132"/>
      <c r="I160" s="110"/>
      <c r="J160" s="110"/>
      <c r="K160" s="110"/>
    </row>
    <row r="161" spans="2:11">
      <c r="B161" s="125"/>
      <c r="C161" s="110"/>
      <c r="D161" s="132"/>
      <c r="E161" s="132"/>
      <c r="F161" s="132"/>
      <c r="G161" s="132"/>
      <c r="H161" s="132"/>
      <c r="I161" s="110"/>
      <c r="J161" s="110"/>
      <c r="K161" s="110"/>
    </row>
    <row r="162" spans="2:11">
      <c r="B162" s="125"/>
      <c r="C162" s="110"/>
      <c r="D162" s="132"/>
      <c r="E162" s="132"/>
      <c r="F162" s="132"/>
      <c r="G162" s="132"/>
      <c r="H162" s="132"/>
      <c r="I162" s="110"/>
      <c r="J162" s="110"/>
      <c r="K162" s="110"/>
    </row>
    <row r="163" spans="2:11">
      <c r="B163" s="125"/>
      <c r="C163" s="110"/>
      <c r="D163" s="132"/>
      <c r="E163" s="132"/>
      <c r="F163" s="132"/>
      <c r="G163" s="132"/>
      <c r="H163" s="132"/>
      <c r="I163" s="110"/>
      <c r="J163" s="110"/>
      <c r="K163" s="110"/>
    </row>
    <row r="164" spans="2:11">
      <c r="B164" s="125"/>
      <c r="C164" s="110"/>
      <c r="D164" s="132"/>
      <c r="E164" s="132"/>
      <c r="F164" s="132"/>
      <c r="G164" s="132"/>
      <c r="H164" s="132"/>
      <c r="I164" s="110"/>
      <c r="J164" s="110"/>
      <c r="K164" s="110"/>
    </row>
    <row r="165" spans="2:11">
      <c r="B165" s="125"/>
      <c r="C165" s="110"/>
      <c r="D165" s="132"/>
      <c r="E165" s="132"/>
      <c r="F165" s="132"/>
      <c r="G165" s="132"/>
      <c r="H165" s="132"/>
      <c r="I165" s="110"/>
      <c r="J165" s="110"/>
      <c r="K165" s="110"/>
    </row>
    <row r="166" spans="2:11">
      <c r="B166" s="125"/>
      <c r="C166" s="110"/>
      <c r="D166" s="132"/>
      <c r="E166" s="132"/>
      <c r="F166" s="132"/>
      <c r="G166" s="132"/>
      <c r="H166" s="132"/>
      <c r="I166" s="110"/>
      <c r="J166" s="110"/>
      <c r="K166" s="110"/>
    </row>
    <row r="167" spans="2:11">
      <c r="B167" s="125"/>
      <c r="C167" s="110"/>
      <c r="D167" s="132"/>
      <c r="E167" s="132"/>
      <c r="F167" s="132"/>
      <c r="G167" s="132"/>
      <c r="H167" s="132"/>
      <c r="I167" s="110"/>
      <c r="J167" s="110"/>
      <c r="K167" s="110"/>
    </row>
    <row r="168" spans="2:11">
      <c r="B168" s="125"/>
      <c r="C168" s="110"/>
      <c r="D168" s="132"/>
      <c r="E168" s="132"/>
      <c r="F168" s="132"/>
      <c r="G168" s="132"/>
      <c r="H168" s="132"/>
      <c r="I168" s="110"/>
      <c r="J168" s="110"/>
      <c r="K168" s="110"/>
    </row>
    <row r="169" spans="2:11">
      <c r="B169" s="125"/>
      <c r="C169" s="110"/>
      <c r="D169" s="132"/>
      <c r="E169" s="132"/>
      <c r="F169" s="132"/>
      <c r="G169" s="132"/>
      <c r="H169" s="132"/>
      <c r="I169" s="110"/>
      <c r="J169" s="110"/>
      <c r="K169" s="110"/>
    </row>
    <row r="170" spans="2:11">
      <c r="B170" s="125"/>
      <c r="C170" s="110"/>
      <c r="D170" s="132"/>
      <c r="E170" s="132"/>
      <c r="F170" s="132"/>
      <c r="G170" s="132"/>
      <c r="H170" s="132"/>
      <c r="I170" s="110"/>
      <c r="J170" s="110"/>
      <c r="K170" s="110"/>
    </row>
    <row r="171" spans="2:11">
      <c r="B171" s="125"/>
      <c r="C171" s="110"/>
      <c r="D171" s="132"/>
      <c r="E171" s="132"/>
      <c r="F171" s="132"/>
      <c r="G171" s="132"/>
      <c r="H171" s="132"/>
      <c r="I171" s="110"/>
      <c r="J171" s="110"/>
      <c r="K171" s="110"/>
    </row>
    <row r="172" spans="2:11">
      <c r="B172" s="125"/>
      <c r="C172" s="110"/>
      <c r="D172" s="132"/>
      <c r="E172" s="132"/>
      <c r="F172" s="132"/>
      <c r="G172" s="132"/>
      <c r="H172" s="132"/>
      <c r="I172" s="110"/>
      <c r="J172" s="110"/>
      <c r="K172" s="110"/>
    </row>
    <row r="173" spans="2:11">
      <c r="B173" s="125"/>
      <c r="C173" s="110"/>
      <c r="D173" s="132"/>
      <c r="E173" s="132"/>
      <c r="F173" s="132"/>
      <c r="G173" s="132"/>
      <c r="H173" s="132"/>
      <c r="I173" s="110"/>
      <c r="J173" s="110"/>
      <c r="K173" s="110"/>
    </row>
    <row r="174" spans="2:11">
      <c r="B174" s="125"/>
      <c r="C174" s="110"/>
      <c r="D174" s="132"/>
      <c r="E174" s="132"/>
      <c r="F174" s="132"/>
      <c r="G174" s="132"/>
      <c r="H174" s="132"/>
      <c r="I174" s="110"/>
      <c r="J174" s="110"/>
      <c r="K174" s="110"/>
    </row>
    <row r="175" spans="2:11">
      <c r="B175" s="125"/>
      <c r="C175" s="110"/>
      <c r="D175" s="132"/>
      <c r="E175" s="132"/>
      <c r="F175" s="132"/>
      <c r="G175" s="132"/>
      <c r="H175" s="132"/>
      <c r="I175" s="110"/>
      <c r="J175" s="110"/>
      <c r="K175" s="110"/>
    </row>
    <row r="176" spans="2:11">
      <c r="B176" s="125"/>
      <c r="C176" s="110"/>
      <c r="D176" s="132"/>
      <c r="E176" s="132"/>
      <c r="F176" s="132"/>
      <c r="G176" s="132"/>
      <c r="H176" s="132"/>
      <c r="I176" s="110"/>
      <c r="J176" s="110"/>
      <c r="K176" s="110"/>
    </row>
    <row r="177" spans="2:11">
      <c r="B177" s="125"/>
      <c r="C177" s="110"/>
      <c r="D177" s="132"/>
      <c r="E177" s="132"/>
      <c r="F177" s="132"/>
      <c r="G177" s="132"/>
      <c r="H177" s="132"/>
      <c r="I177" s="110"/>
      <c r="J177" s="110"/>
      <c r="K177" s="110"/>
    </row>
    <row r="178" spans="2:11">
      <c r="B178" s="125"/>
      <c r="C178" s="110"/>
      <c r="D178" s="132"/>
      <c r="E178" s="132"/>
      <c r="F178" s="132"/>
      <c r="G178" s="132"/>
      <c r="H178" s="132"/>
      <c r="I178" s="110"/>
      <c r="J178" s="110"/>
      <c r="K178" s="110"/>
    </row>
    <row r="179" spans="2:11">
      <c r="B179" s="125"/>
      <c r="C179" s="110"/>
      <c r="D179" s="132"/>
      <c r="E179" s="132"/>
      <c r="F179" s="132"/>
      <c r="G179" s="132"/>
      <c r="H179" s="132"/>
      <c r="I179" s="110"/>
      <c r="J179" s="110"/>
      <c r="K179" s="110"/>
    </row>
    <row r="180" spans="2:11">
      <c r="B180" s="125"/>
      <c r="C180" s="110"/>
      <c r="D180" s="132"/>
      <c r="E180" s="132"/>
      <c r="F180" s="132"/>
      <c r="G180" s="132"/>
      <c r="H180" s="132"/>
      <c r="I180" s="110"/>
      <c r="J180" s="110"/>
      <c r="K180" s="110"/>
    </row>
    <row r="181" spans="2:11">
      <c r="B181" s="125"/>
      <c r="C181" s="110"/>
      <c r="D181" s="132"/>
      <c r="E181" s="132"/>
      <c r="F181" s="132"/>
      <c r="G181" s="132"/>
      <c r="H181" s="132"/>
      <c r="I181" s="110"/>
      <c r="J181" s="110"/>
      <c r="K181" s="110"/>
    </row>
    <row r="182" spans="2:11">
      <c r="B182" s="125"/>
      <c r="C182" s="110"/>
      <c r="D182" s="132"/>
      <c r="E182" s="132"/>
      <c r="F182" s="132"/>
      <c r="G182" s="132"/>
      <c r="H182" s="132"/>
      <c r="I182" s="110"/>
      <c r="J182" s="110"/>
      <c r="K182" s="110"/>
    </row>
    <row r="183" spans="2:11">
      <c r="B183" s="125"/>
      <c r="C183" s="110"/>
      <c r="D183" s="132"/>
      <c r="E183" s="132"/>
      <c r="F183" s="132"/>
      <c r="G183" s="132"/>
      <c r="H183" s="132"/>
      <c r="I183" s="110"/>
      <c r="J183" s="110"/>
      <c r="K183" s="110"/>
    </row>
    <row r="184" spans="2:11">
      <c r="B184" s="125"/>
      <c r="C184" s="110"/>
      <c r="D184" s="132"/>
      <c r="E184" s="132"/>
      <c r="F184" s="132"/>
      <c r="G184" s="132"/>
      <c r="H184" s="132"/>
      <c r="I184" s="110"/>
      <c r="J184" s="110"/>
      <c r="K184" s="110"/>
    </row>
    <row r="185" spans="2:11">
      <c r="B185" s="125"/>
      <c r="C185" s="110"/>
      <c r="D185" s="132"/>
      <c r="E185" s="132"/>
      <c r="F185" s="132"/>
      <c r="G185" s="132"/>
      <c r="H185" s="132"/>
      <c r="I185" s="110"/>
      <c r="J185" s="110"/>
      <c r="K185" s="110"/>
    </row>
    <row r="186" spans="2:11">
      <c r="B186" s="125"/>
      <c r="C186" s="110"/>
      <c r="D186" s="132"/>
      <c r="E186" s="132"/>
      <c r="F186" s="132"/>
      <c r="G186" s="132"/>
      <c r="H186" s="132"/>
      <c r="I186" s="110"/>
      <c r="J186" s="110"/>
      <c r="K186" s="110"/>
    </row>
    <row r="187" spans="2:11">
      <c r="B187" s="125"/>
      <c r="C187" s="110"/>
      <c r="D187" s="132"/>
      <c r="E187" s="132"/>
      <c r="F187" s="132"/>
      <c r="G187" s="132"/>
      <c r="H187" s="132"/>
      <c r="I187" s="110"/>
      <c r="J187" s="110"/>
      <c r="K187" s="110"/>
    </row>
    <row r="188" spans="2:11">
      <c r="B188" s="125"/>
      <c r="C188" s="110"/>
      <c r="D188" s="132"/>
      <c r="E188" s="132"/>
      <c r="F188" s="132"/>
      <c r="G188" s="132"/>
      <c r="H188" s="132"/>
      <c r="I188" s="110"/>
      <c r="J188" s="110"/>
      <c r="K188" s="110"/>
    </row>
    <row r="189" spans="2:11">
      <c r="B189" s="125"/>
      <c r="C189" s="110"/>
      <c r="D189" s="132"/>
      <c r="E189" s="132"/>
      <c r="F189" s="132"/>
      <c r="G189" s="132"/>
      <c r="H189" s="132"/>
      <c r="I189" s="110"/>
      <c r="J189" s="110"/>
      <c r="K189" s="110"/>
    </row>
    <row r="190" spans="2:11">
      <c r="B190" s="125"/>
      <c r="C190" s="110"/>
      <c r="D190" s="132"/>
      <c r="E190" s="132"/>
      <c r="F190" s="132"/>
      <c r="G190" s="132"/>
      <c r="H190" s="132"/>
      <c r="I190" s="110"/>
      <c r="J190" s="110"/>
      <c r="K190" s="110"/>
    </row>
    <row r="191" spans="2:11">
      <c r="B191" s="125"/>
      <c r="C191" s="110"/>
      <c r="D191" s="132"/>
      <c r="E191" s="132"/>
      <c r="F191" s="132"/>
      <c r="G191" s="132"/>
      <c r="H191" s="132"/>
      <c r="I191" s="110"/>
      <c r="J191" s="110"/>
      <c r="K191" s="110"/>
    </row>
    <row r="192" spans="2:11">
      <c r="B192" s="125"/>
      <c r="C192" s="110"/>
      <c r="D192" s="132"/>
      <c r="E192" s="132"/>
      <c r="F192" s="132"/>
      <c r="G192" s="132"/>
      <c r="H192" s="132"/>
      <c r="I192" s="110"/>
      <c r="J192" s="110"/>
      <c r="K192" s="110"/>
    </row>
    <row r="193" spans="2:11">
      <c r="B193" s="125"/>
      <c r="C193" s="110"/>
      <c r="D193" s="132"/>
      <c r="E193" s="132"/>
      <c r="F193" s="132"/>
      <c r="G193" s="132"/>
      <c r="H193" s="132"/>
      <c r="I193" s="110"/>
      <c r="J193" s="110"/>
      <c r="K193" s="110"/>
    </row>
    <row r="194" spans="2:11">
      <c r="B194" s="125"/>
      <c r="C194" s="110"/>
      <c r="D194" s="132"/>
      <c r="E194" s="132"/>
      <c r="F194" s="132"/>
      <c r="G194" s="132"/>
      <c r="H194" s="132"/>
      <c r="I194" s="110"/>
      <c r="J194" s="110"/>
      <c r="K194" s="110"/>
    </row>
    <row r="195" spans="2:11">
      <c r="B195" s="125"/>
      <c r="C195" s="110"/>
      <c r="D195" s="132"/>
      <c r="E195" s="132"/>
      <c r="F195" s="132"/>
      <c r="G195" s="132"/>
      <c r="H195" s="132"/>
      <c r="I195" s="110"/>
      <c r="J195" s="110"/>
      <c r="K195" s="110"/>
    </row>
    <row r="196" spans="2:11">
      <c r="B196" s="125"/>
      <c r="C196" s="110"/>
      <c r="D196" s="132"/>
      <c r="E196" s="132"/>
      <c r="F196" s="132"/>
      <c r="G196" s="132"/>
      <c r="H196" s="132"/>
      <c r="I196" s="110"/>
      <c r="J196" s="110"/>
      <c r="K196" s="110"/>
    </row>
    <row r="197" spans="2:11">
      <c r="B197" s="125"/>
      <c r="C197" s="110"/>
      <c r="D197" s="132"/>
      <c r="E197" s="132"/>
      <c r="F197" s="132"/>
      <c r="G197" s="132"/>
      <c r="H197" s="132"/>
      <c r="I197" s="110"/>
      <c r="J197" s="110"/>
      <c r="K197" s="110"/>
    </row>
    <row r="198" spans="2:11">
      <c r="B198" s="125"/>
      <c r="C198" s="110"/>
      <c r="D198" s="132"/>
      <c r="E198" s="132"/>
      <c r="F198" s="132"/>
      <c r="G198" s="132"/>
      <c r="H198" s="132"/>
      <c r="I198" s="110"/>
      <c r="J198" s="110"/>
      <c r="K198" s="110"/>
    </row>
    <row r="199" spans="2:11">
      <c r="B199" s="125"/>
      <c r="C199" s="110"/>
      <c r="D199" s="132"/>
      <c r="E199" s="132"/>
      <c r="F199" s="132"/>
      <c r="G199" s="132"/>
      <c r="H199" s="132"/>
      <c r="I199" s="110"/>
      <c r="J199" s="110"/>
      <c r="K199" s="110"/>
    </row>
    <row r="200" spans="2:11">
      <c r="B200" s="125"/>
      <c r="C200" s="110"/>
      <c r="D200" s="132"/>
      <c r="E200" s="132"/>
      <c r="F200" s="132"/>
      <c r="G200" s="132"/>
      <c r="H200" s="132"/>
      <c r="I200" s="110"/>
      <c r="J200" s="110"/>
      <c r="K200" s="110"/>
    </row>
    <row r="201" spans="2:11">
      <c r="B201" s="125"/>
      <c r="C201" s="110"/>
      <c r="D201" s="132"/>
      <c r="E201" s="132"/>
      <c r="F201" s="132"/>
      <c r="G201" s="132"/>
      <c r="H201" s="132"/>
      <c r="I201" s="110"/>
      <c r="J201" s="110"/>
      <c r="K201" s="110"/>
    </row>
    <row r="202" spans="2:11">
      <c r="B202" s="125"/>
      <c r="C202" s="110"/>
      <c r="D202" s="132"/>
      <c r="E202" s="132"/>
      <c r="F202" s="132"/>
      <c r="G202" s="132"/>
      <c r="H202" s="132"/>
      <c r="I202" s="110"/>
      <c r="J202" s="110"/>
      <c r="K202" s="110"/>
    </row>
    <row r="203" spans="2:11">
      <c r="B203" s="125"/>
      <c r="C203" s="110"/>
      <c r="D203" s="132"/>
      <c r="E203" s="132"/>
      <c r="F203" s="132"/>
      <c r="G203" s="132"/>
      <c r="H203" s="132"/>
      <c r="I203" s="110"/>
      <c r="J203" s="110"/>
      <c r="K203" s="110"/>
    </row>
    <row r="204" spans="2:11">
      <c r="B204" s="125"/>
      <c r="C204" s="110"/>
      <c r="D204" s="132"/>
      <c r="E204" s="132"/>
      <c r="F204" s="132"/>
      <c r="G204" s="132"/>
      <c r="H204" s="132"/>
      <c r="I204" s="110"/>
      <c r="J204" s="110"/>
      <c r="K204" s="110"/>
    </row>
    <row r="205" spans="2:11">
      <c r="B205" s="125"/>
      <c r="C205" s="110"/>
      <c r="D205" s="132"/>
      <c r="E205" s="132"/>
      <c r="F205" s="132"/>
      <c r="G205" s="132"/>
      <c r="H205" s="132"/>
      <c r="I205" s="110"/>
      <c r="J205" s="110"/>
      <c r="K205" s="110"/>
    </row>
    <row r="206" spans="2:11">
      <c r="B206" s="125"/>
      <c r="C206" s="110"/>
      <c r="D206" s="132"/>
      <c r="E206" s="132"/>
      <c r="F206" s="132"/>
      <c r="G206" s="132"/>
      <c r="H206" s="132"/>
      <c r="I206" s="110"/>
      <c r="J206" s="110"/>
      <c r="K206" s="110"/>
    </row>
    <row r="207" spans="2:11">
      <c r="B207" s="125"/>
      <c r="C207" s="110"/>
      <c r="D207" s="132"/>
      <c r="E207" s="132"/>
      <c r="F207" s="132"/>
      <c r="G207" s="132"/>
      <c r="H207" s="132"/>
      <c r="I207" s="110"/>
      <c r="J207" s="110"/>
      <c r="K207" s="110"/>
    </row>
    <row r="208" spans="2:11">
      <c r="B208" s="125"/>
      <c r="C208" s="110"/>
      <c r="D208" s="132"/>
      <c r="E208" s="132"/>
      <c r="F208" s="132"/>
      <c r="G208" s="132"/>
      <c r="H208" s="132"/>
      <c r="I208" s="110"/>
      <c r="J208" s="110"/>
      <c r="K208" s="110"/>
    </row>
    <row r="209" spans="2:11">
      <c r="B209" s="125"/>
      <c r="C209" s="110"/>
      <c r="D209" s="132"/>
      <c r="E209" s="132"/>
      <c r="F209" s="132"/>
      <c r="G209" s="132"/>
      <c r="H209" s="132"/>
      <c r="I209" s="110"/>
      <c r="J209" s="110"/>
      <c r="K209" s="110"/>
    </row>
    <row r="210" spans="2:11">
      <c r="B210" s="125"/>
      <c r="C210" s="110"/>
      <c r="D210" s="132"/>
      <c r="E210" s="132"/>
      <c r="F210" s="132"/>
      <c r="G210" s="132"/>
      <c r="H210" s="132"/>
      <c r="I210" s="110"/>
      <c r="J210" s="110"/>
      <c r="K210" s="110"/>
    </row>
    <row r="211" spans="2:11">
      <c r="B211" s="125"/>
      <c r="C211" s="110"/>
      <c r="D211" s="132"/>
      <c r="E211" s="132"/>
      <c r="F211" s="132"/>
      <c r="G211" s="132"/>
      <c r="H211" s="132"/>
      <c r="I211" s="110"/>
      <c r="J211" s="110"/>
      <c r="K211" s="110"/>
    </row>
    <row r="212" spans="2:11">
      <c r="B212" s="125"/>
      <c r="C212" s="110"/>
      <c r="D212" s="132"/>
      <c r="E212" s="132"/>
      <c r="F212" s="132"/>
      <c r="G212" s="132"/>
      <c r="H212" s="132"/>
      <c r="I212" s="110"/>
      <c r="J212" s="110"/>
      <c r="K212" s="110"/>
    </row>
    <row r="213" spans="2:11">
      <c r="B213" s="125"/>
      <c r="C213" s="110"/>
      <c r="D213" s="132"/>
      <c r="E213" s="132"/>
      <c r="F213" s="132"/>
      <c r="G213" s="132"/>
      <c r="H213" s="132"/>
      <c r="I213" s="110"/>
      <c r="J213" s="110"/>
      <c r="K213" s="110"/>
    </row>
    <row r="214" spans="2:11">
      <c r="B214" s="125"/>
      <c r="C214" s="110"/>
      <c r="D214" s="132"/>
      <c r="E214" s="132"/>
      <c r="F214" s="132"/>
      <c r="G214" s="132"/>
      <c r="H214" s="132"/>
      <c r="I214" s="110"/>
      <c r="J214" s="110"/>
      <c r="K214" s="110"/>
    </row>
    <row r="215" spans="2:11">
      <c r="B215" s="125"/>
      <c r="C215" s="110"/>
      <c r="D215" s="132"/>
      <c r="E215" s="132"/>
      <c r="F215" s="132"/>
      <c r="G215" s="132"/>
      <c r="H215" s="132"/>
      <c r="I215" s="110"/>
      <c r="J215" s="110"/>
      <c r="K215" s="110"/>
    </row>
    <row r="216" spans="2:11">
      <c r="B216" s="125"/>
      <c r="C216" s="110"/>
      <c r="D216" s="132"/>
      <c r="E216" s="132"/>
      <c r="F216" s="132"/>
      <c r="G216" s="132"/>
      <c r="H216" s="132"/>
      <c r="I216" s="110"/>
      <c r="J216" s="110"/>
      <c r="K216" s="110"/>
    </row>
    <row r="217" spans="2:11">
      <c r="B217" s="125"/>
      <c r="C217" s="110"/>
      <c r="D217" s="132"/>
      <c r="E217" s="132"/>
      <c r="F217" s="132"/>
      <c r="G217" s="132"/>
      <c r="H217" s="132"/>
      <c r="I217" s="110"/>
      <c r="J217" s="110"/>
      <c r="K217" s="110"/>
    </row>
    <row r="218" spans="2:11">
      <c r="B218" s="125"/>
      <c r="C218" s="110"/>
      <c r="D218" s="132"/>
      <c r="E218" s="132"/>
      <c r="F218" s="132"/>
      <c r="G218" s="132"/>
      <c r="H218" s="132"/>
      <c r="I218" s="110"/>
      <c r="J218" s="110"/>
      <c r="K218" s="110"/>
    </row>
    <row r="219" spans="2:11">
      <c r="B219" s="125"/>
      <c r="C219" s="110"/>
      <c r="D219" s="132"/>
      <c r="E219" s="132"/>
      <c r="F219" s="132"/>
      <c r="G219" s="132"/>
      <c r="H219" s="132"/>
      <c r="I219" s="110"/>
      <c r="J219" s="110"/>
      <c r="K219" s="110"/>
    </row>
    <row r="220" spans="2:11">
      <c r="B220" s="125"/>
      <c r="C220" s="110"/>
      <c r="D220" s="132"/>
      <c r="E220" s="132"/>
      <c r="F220" s="132"/>
      <c r="G220" s="132"/>
      <c r="H220" s="132"/>
      <c r="I220" s="110"/>
      <c r="J220" s="110"/>
      <c r="K220" s="110"/>
    </row>
    <row r="221" spans="2:11">
      <c r="B221" s="125"/>
      <c r="C221" s="110"/>
      <c r="D221" s="132"/>
      <c r="E221" s="132"/>
      <c r="F221" s="132"/>
      <c r="G221" s="132"/>
      <c r="H221" s="132"/>
      <c r="I221" s="110"/>
      <c r="J221" s="110"/>
      <c r="K221" s="110"/>
    </row>
    <row r="222" spans="2:11">
      <c r="B222" s="125"/>
      <c r="C222" s="110"/>
      <c r="D222" s="132"/>
      <c r="E222" s="132"/>
      <c r="F222" s="132"/>
      <c r="G222" s="132"/>
      <c r="H222" s="132"/>
      <c r="I222" s="110"/>
      <c r="J222" s="110"/>
      <c r="K222" s="110"/>
    </row>
    <row r="223" spans="2:11">
      <c r="B223" s="125"/>
      <c r="C223" s="110"/>
      <c r="D223" s="132"/>
      <c r="E223" s="132"/>
      <c r="F223" s="132"/>
      <c r="G223" s="132"/>
      <c r="H223" s="132"/>
      <c r="I223" s="110"/>
      <c r="J223" s="110"/>
      <c r="K223" s="110"/>
    </row>
    <row r="224" spans="2:11">
      <c r="B224" s="125"/>
      <c r="C224" s="110"/>
      <c r="D224" s="132"/>
      <c r="E224" s="132"/>
      <c r="F224" s="132"/>
      <c r="G224" s="132"/>
      <c r="H224" s="132"/>
      <c r="I224" s="110"/>
      <c r="J224" s="110"/>
      <c r="K224" s="110"/>
    </row>
    <row r="225" spans="2:11">
      <c r="B225" s="125"/>
      <c r="C225" s="110"/>
      <c r="D225" s="132"/>
      <c r="E225" s="132"/>
      <c r="F225" s="132"/>
      <c r="G225" s="132"/>
      <c r="H225" s="132"/>
      <c r="I225" s="110"/>
      <c r="J225" s="110"/>
      <c r="K225" s="110"/>
    </row>
    <row r="226" spans="2:11">
      <c r="B226" s="125"/>
      <c r="C226" s="110"/>
      <c r="D226" s="132"/>
      <c r="E226" s="132"/>
      <c r="F226" s="132"/>
      <c r="G226" s="132"/>
      <c r="H226" s="132"/>
      <c r="I226" s="110"/>
      <c r="J226" s="110"/>
      <c r="K226" s="110"/>
    </row>
    <row r="227" spans="2:11">
      <c r="B227" s="125"/>
      <c r="C227" s="110"/>
      <c r="D227" s="132"/>
      <c r="E227" s="132"/>
      <c r="F227" s="132"/>
      <c r="G227" s="132"/>
      <c r="H227" s="132"/>
      <c r="I227" s="110"/>
      <c r="J227" s="110"/>
      <c r="K227" s="110"/>
    </row>
    <row r="228" spans="2:11">
      <c r="B228" s="125"/>
      <c r="C228" s="110"/>
      <c r="D228" s="132"/>
      <c r="E228" s="132"/>
      <c r="F228" s="132"/>
      <c r="G228" s="132"/>
      <c r="H228" s="132"/>
      <c r="I228" s="110"/>
      <c r="J228" s="110"/>
      <c r="K228" s="110"/>
    </row>
    <row r="229" spans="2:11">
      <c r="B229" s="125"/>
      <c r="C229" s="110"/>
      <c r="D229" s="132"/>
      <c r="E229" s="132"/>
      <c r="F229" s="132"/>
      <c r="G229" s="132"/>
      <c r="H229" s="132"/>
      <c r="I229" s="110"/>
      <c r="J229" s="110"/>
      <c r="K229" s="110"/>
    </row>
    <row r="230" spans="2:11">
      <c r="B230" s="125"/>
      <c r="C230" s="110"/>
      <c r="D230" s="132"/>
      <c r="E230" s="132"/>
      <c r="F230" s="132"/>
      <c r="G230" s="132"/>
      <c r="H230" s="132"/>
      <c r="I230" s="110"/>
      <c r="J230" s="110"/>
      <c r="K230" s="110"/>
    </row>
    <row r="231" spans="2:11">
      <c r="B231" s="125"/>
      <c r="C231" s="110"/>
      <c r="D231" s="132"/>
      <c r="E231" s="132"/>
      <c r="F231" s="132"/>
      <c r="G231" s="132"/>
      <c r="H231" s="132"/>
      <c r="I231" s="110"/>
      <c r="J231" s="110"/>
      <c r="K231" s="110"/>
    </row>
    <row r="232" spans="2:11">
      <c r="B232" s="125"/>
      <c r="C232" s="110"/>
      <c r="D232" s="132"/>
      <c r="E232" s="132"/>
      <c r="F232" s="132"/>
      <c r="G232" s="132"/>
      <c r="H232" s="132"/>
      <c r="I232" s="110"/>
      <c r="J232" s="110"/>
      <c r="K232" s="110"/>
    </row>
    <row r="233" spans="2:11">
      <c r="B233" s="125"/>
      <c r="C233" s="110"/>
      <c r="D233" s="132"/>
      <c r="E233" s="132"/>
      <c r="F233" s="132"/>
      <c r="G233" s="132"/>
      <c r="H233" s="132"/>
      <c r="I233" s="110"/>
      <c r="J233" s="110"/>
      <c r="K233" s="110"/>
    </row>
    <row r="234" spans="2:11">
      <c r="B234" s="125"/>
      <c r="C234" s="110"/>
      <c r="D234" s="132"/>
      <c r="E234" s="132"/>
      <c r="F234" s="132"/>
      <c r="G234" s="132"/>
      <c r="H234" s="132"/>
      <c r="I234" s="110"/>
      <c r="J234" s="110"/>
      <c r="K234" s="110"/>
    </row>
    <row r="235" spans="2:11">
      <c r="B235" s="125"/>
      <c r="C235" s="110"/>
      <c r="D235" s="132"/>
      <c r="E235" s="132"/>
      <c r="F235" s="132"/>
      <c r="G235" s="132"/>
      <c r="H235" s="132"/>
      <c r="I235" s="110"/>
      <c r="J235" s="110"/>
      <c r="K235" s="110"/>
    </row>
    <row r="236" spans="2:11">
      <c r="B236" s="125"/>
      <c r="C236" s="110"/>
      <c r="D236" s="132"/>
      <c r="E236" s="132"/>
      <c r="F236" s="132"/>
      <c r="G236" s="132"/>
      <c r="H236" s="132"/>
      <c r="I236" s="110"/>
      <c r="J236" s="110"/>
      <c r="K236" s="110"/>
    </row>
    <row r="237" spans="2:11">
      <c r="B237" s="125"/>
      <c r="C237" s="110"/>
      <c r="D237" s="132"/>
      <c r="E237" s="132"/>
      <c r="F237" s="132"/>
      <c r="G237" s="132"/>
      <c r="H237" s="132"/>
      <c r="I237" s="110"/>
      <c r="J237" s="110"/>
      <c r="K237" s="110"/>
    </row>
    <row r="238" spans="2:11">
      <c r="B238" s="125"/>
      <c r="C238" s="110"/>
      <c r="D238" s="132"/>
      <c r="E238" s="132"/>
      <c r="F238" s="132"/>
      <c r="G238" s="132"/>
      <c r="H238" s="132"/>
      <c r="I238" s="110"/>
      <c r="J238" s="110"/>
      <c r="K238" s="110"/>
    </row>
    <row r="239" spans="2:11">
      <c r="B239" s="125"/>
      <c r="C239" s="110"/>
      <c r="D239" s="132"/>
      <c r="E239" s="132"/>
      <c r="F239" s="132"/>
      <c r="G239" s="132"/>
      <c r="H239" s="132"/>
      <c r="I239" s="110"/>
      <c r="J239" s="110"/>
      <c r="K239" s="110"/>
    </row>
    <row r="240" spans="2:11">
      <c r="B240" s="125"/>
      <c r="C240" s="110"/>
      <c r="D240" s="132"/>
      <c r="E240" s="132"/>
      <c r="F240" s="132"/>
      <c r="G240" s="132"/>
      <c r="H240" s="132"/>
      <c r="I240" s="110"/>
      <c r="J240" s="110"/>
      <c r="K240" s="110"/>
    </row>
    <row r="241" spans="2:11">
      <c r="B241" s="125"/>
      <c r="C241" s="110"/>
      <c r="D241" s="132"/>
      <c r="E241" s="132"/>
      <c r="F241" s="132"/>
      <c r="G241" s="132"/>
      <c r="H241" s="132"/>
      <c r="I241" s="110"/>
      <c r="J241" s="110"/>
      <c r="K241" s="110"/>
    </row>
    <row r="242" spans="2:11">
      <c r="B242" s="125"/>
      <c r="C242" s="110"/>
      <c r="D242" s="132"/>
      <c r="E242" s="132"/>
      <c r="F242" s="132"/>
      <c r="G242" s="132"/>
      <c r="H242" s="132"/>
      <c r="I242" s="110"/>
      <c r="J242" s="110"/>
      <c r="K242" s="110"/>
    </row>
    <row r="243" spans="2:11">
      <c r="B243" s="125"/>
      <c r="C243" s="110"/>
      <c r="D243" s="132"/>
      <c r="E243" s="132"/>
      <c r="F243" s="132"/>
      <c r="G243" s="132"/>
      <c r="H243" s="132"/>
      <c r="I243" s="110"/>
      <c r="J243" s="110"/>
      <c r="K243" s="110"/>
    </row>
    <row r="244" spans="2:11">
      <c r="B244" s="125"/>
      <c r="C244" s="110"/>
      <c r="D244" s="132"/>
      <c r="E244" s="132"/>
      <c r="F244" s="132"/>
      <c r="G244" s="132"/>
      <c r="H244" s="132"/>
      <c r="I244" s="110"/>
      <c r="J244" s="110"/>
      <c r="K244" s="110"/>
    </row>
    <row r="245" spans="2:11">
      <c r="B245" s="125"/>
      <c r="C245" s="110"/>
      <c r="D245" s="132"/>
      <c r="E245" s="132"/>
      <c r="F245" s="132"/>
      <c r="G245" s="132"/>
      <c r="H245" s="132"/>
      <c r="I245" s="110"/>
      <c r="J245" s="110"/>
      <c r="K245" s="110"/>
    </row>
    <row r="246" spans="2:11">
      <c r="B246" s="125"/>
      <c r="C246" s="110"/>
      <c r="D246" s="132"/>
      <c r="E246" s="132"/>
      <c r="F246" s="132"/>
      <c r="G246" s="132"/>
      <c r="H246" s="132"/>
      <c r="I246" s="110"/>
      <c r="J246" s="110"/>
      <c r="K246" s="110"/>
    </row>
    <row r="247" spans="2:11">
      <c r="B247" s="125"/>
      <c r="C247" s="110"/>
      <c r="D247" s="132"/>
      <c r="E247" s="132"/>
      <c r="F247" s="132"/>
      <c r="G247" s="132"/>
      <c r="H247" s="132"/>
      <c r="I247" s="110"/>
      <c r="J247" s="110"/>
      <c r="K247" s="110"/>
    </row>
    <row r="248" spans="2:11">
      <c r="B248" s="125"/>
      <c r="C248" s="110"/>
      <c r="D248" s="132"/>
      <c r="E248" s="132"/>
      <c r="F248" s="132"/>
      <c r="G248" s="132"/>
      <c r="H248" s="132"/>
      <c r="I248" s="110"/>
      <c r="J248" s="110"/>
      <c r="K248" s="110"/>
    </row>
    <row r="249" spans="2:11">
      <c r="B249" s="125"/>
      <c r="C249" s="110"/>
      <c r="D249" s="132"/>
      <c r="E249" s="132"/>
      <c r="F249" s="132"/>
      <c r="G249" s="132"/>
      <c r="H249" s="132"/>
      <c r="I249" s="110"/>
      <c r="J249" s="110"/>
      <c r="K249" s="110"/>
    </row>
    <row r="250" spans="2:11">
      <c r="B250" s="125"/>
      <c r="C250" s="110"/>
      <c r="D250" s="132"/>
      <c r="E250" s="132"/>
      <c r="F250" s="132"/>
      <c r="G250" s="132"/>
      <c r="H250" s="132"/>
      <c r="I250" s="110"/>
      <c r="J250" s="110"/>
      <c r="K250" s="110"/>
    </row>
    <row r="251" spans="2:11">
      <c r="B251" s="125"/>
      <c r="C251" s="110"/>
      <c r="D251" s="132"/>
      <c r="E251" s="132"/>
      <c r="F251" s="132"/>
      <c r="G251" s="132"/>
      <c r="H251" s="132"/>
      <c r="I251" s="110"/>
      <c r="J251" s="110"/>
      <c r="K251" s="110"/>
    </row>
    <row r="252" spans="2:11">
      <c r="B252" s="125"/>
      <c r="C252" s="110"/>
      <c r="D252" s="132"/>
      <c r="E252" s="132"/>
      <c r="F252" s="132"/>
      <c r="G252" s="132"/>
      <c r="H252" s="132"/>
      <c r="I252" s="110"/>
      <c r="J252" s="110"/>
      <c r="K252" s="110"/>
    </row>
    <row r="253" spans="2:11">
      <c r="B253" s="125"/>
      <c r="C253" s="110"/>
      <c r="D253" s="132"/>
      <c r="E253" s="132"/>
      <c r="F253" s="132"/>
      <c r="G253" s="132"/>
      <c r="H253" s="132"/>
      <c r="I253" s="110"/>
      <c r="J253" s="110"/>
      <c r="K253" s="110"/>
    </row>
    <row r="254" spans="2:11">
      <c r="B254" s="125"/>
      <c r="C254" s="110"/>
      <c r="D254" s="132"/>
      <c r="E254" s="132"/>
      <c r="F254" s="132"/>
      <c r="G254" s="132"/>
      <c r="H254" s="132"/>
      <c r="I254" s="110"/>
      <c r="J254" s="110"/>
      <c r="K254" s="110"/>
    </row>
    <row r="255" spans="2:11">
      <c r="B255" s="125"/>
      <c r="C255" s="110"/>
      <c r="D255" s="132"/>
      <c r="E255" s="132"/>
      <c r="F255" s="132"/>
      <c r="G255" s="132"/>
      <c r="H255" s="132"/>
      <c r="I255" s="110"/>
      <c r="J255" s="110"/>
      <c r="K255" s="110"/>
    </row>
    <row r="256" spans="2:11">
      <c r="B256" s="125"/>
      <c r="C256" s="110"/>
      <c r="D256" s="132"/>
      <c r="E256" s="132"/>
      <c r="F256" s="132"/>
      <c r="G256" s="132"/>
      <c r="H256" s="132"/>
      <c r="I256" s="110"/>
      <c r="J256" s="110"/>
      <c r="K256" s="110"/>
    </row>
    <row r="257" spans="2:11">
      <c r="B257" s="125"/>
      <c r="C257" s="110"/>
      <c r="D257" s="132"/>
      <c r="E257" s="132"/>
      <c r="F257" s="132"/>
      <c r="G257" s="132"/>
      <c r="H257" s="132"/>
      <c r="I257" s="110"/>
      <c r="J257" s="110"/>
      <c r="K257" s="110"/>
    </row>
    <row r="258" spans="2:11">
      <c r="B258" s="125"/>
      <c r="C258" s="110"/>
      <c r="D258" s="132"/>
      <c r="E258" s="132"/>
      <c r="F258" s="132"/>
      <c r="G258" s="132"/>
      <c r="H258" s="132"/>
      <c r="I258" s="110"/>
      <c r="J258" s="110"/>
      <c r="K258" s="110"/>
    </row>
    <row r="259" spans="2:11">
      <c r="B259" s="125"/>
      <c r="C259" s="110"/>
      <c r="D259" s="132"/>
      <c r="E259" s="132"/>
      <c r="F259" s="132"/>
      <c r="G259" s="132"/>
      <c r="H259" s="132"/>
      <c r="I259" s="110"/>
      <c r="J259" s="110"/>
      <c r="K259" s="110"/>
    </row>
    <row r="260" spans="2:11">
      <c r="B260" s="125"/>
      <c r="C260" s="110"/>
      <c r="D260" s="132"/>
      <c r="E260" s="132"/>
      <c r="F260" s="132"/>
      <c r="G260" s="132"/>
      <c r="H260" s="132"/>
      <c r="I260" s="110"/>
      <c r="J260" s="110"/>
      <c r="K260" s="110"/>
    </row>
    <row r="261" spans="2:11">
      <c r="B261" s="125"/>
      <c r="C261" s="110"/>
      <c r="D261" s="132"/>
      <c r="E261" s="132"/>
      <c r="F261" s="132"/>
      <c r="G261" s="132"/>
      <c r="H261" s="132"/>
      <c r="I261" s="110"/>
      <c r="J261" s="110"/>
      <c r="K261" s="110"/>
    </row>
    <row r="262" spans="2:11">
      <c r="B262" s="125"/>
      <c r="C262" s="110"/>
      <c r="D262" s="132"/>
      <c r="E262" s="132"/>
      <c r="F262" s="132"/>
      <c r="G262" s="132"/>
      <c r="H262" s="132"/>
      <c r="I262" s="110"/>
      <c r="J262" s="110"/>
      <c r="K262" s="110"/>
    </row>
    <row r="263" spans="2:11">
      <c r="B263" s="125"/>
      <c r="C263" s="110"/>
      <c r="D263" s="132"/>
      <c r="E263" s="132"/>
      <c r="F263" s="132"/>
      <c r="G263" s="132"/>
      <c r="H263" s="132"/>
      <c r="I263" s="110"/>
      <c r="J263" s="110"/>
      <c r="K263" s="110"/>
    </row>
    <row r="264" spans="2:11">
      <c r="B264" s="125"/>
      <c r="C264" s="110"/>
      <c r="D264" s="132"/>
      <c r="E264" s="132"/>
      <c r="F264" s="132"/>
      <c r="G264" s="132"/>
      <c r="H264" s="132"/>
      <c r="I264" s="110"/>
      <c r="J264" s="110"/>
      <c r="K264" s="110"/>
    </row>
    <row r="265" spans="2:11">
      <c r="B265" s="125"/>
      <c r="C265" s="110"/>
      <c r="D265" s="132"/>
      <c r="E265" s="132"/>
      <c r="F265" s="132"/>
      <c r="G265" s="132"/>
      <c r="H265" s="132"/>
      <c r="I265" s="110"/>
      <c r="J265" s="110"/>
      <c r="K265" s="110"/>
    </row>
    <row r="266" spans="2:11">
      <c r="B266" s="125"/>
      <c r="C266" s="110"/>
      <c r="D266" s="132"/>
      <c r="E266" s="132"/>
      <c r="F266" s="132"/>
      <c r="G266" s="132"/>
      <c r="H266" s="132"/>
      <c r="I266" s="110"/>
      <c r="J266" s="110"/>
      <c r="K266" s="110"/>
    </row>
    <row r="267" spans="2:11">
      <c r="B267" s="125"/>
      <c r="C267" s="110"/>
      <c r="D267" s="132"/>
      <c r="E267" s="132"/>
      <c r="F267" s="132"/>
      <c r="G267" s="132"/>
      <c r="H267" s="132"/>
      <c r="I267" s="110"/>
      <c r="J267" s="110"/>
      <c r="K267" s="110"/>
    </row>
    <row r="268" spans="2:11">
      <c r="B268" s="125"/>
      <c r="C268" s="110"/>
      <c r="D268" s="132"/>
      <c r="E268" s="132"/>
      <c r="F268" s="132"/>
      <c r="G268" s="132"/>
      <c r="H268" s="132"/>
      <c r="I268" s="110"/>
      <c r="J268" s="110"/>
      <c r="K268" s="110"/>
    </row>
    <row r="269" spans="2:11">
      <c r="B269" s="125"/>
      <c r="C269" s="110"/>
      <c r="D269" s="132"/>
      <c r="E269" s="132"/>
      <c r="F269" s="132"/>
      <c r="G269" s="132"/>
      <c r="H269" s="132"/>
      <c r="I269" s="110"/>
      <c r="J269" s="110"/>
      <c r="K269" s="110"/>
    </row>
    <row r="270" spans="2:11">
      <c r="B270" s="125"/>
      <c r="C270" s="110"/>
      <c r="D270" s="132"/>
      <c r="E270" s="132"/>
      <c r="F270" s="132"/>
      <c r="G270" s="132"/>
      <c r="H270" s="132"/>
      <c r="I270" s="110"/>
      <c r="J270" s="110"/>
      <c r="K270" s="110"/>
    </row>
    <row r="271" spans="2:11">
      <c r="B271" s="125"/>
      <c r="C271" s="110"/>
      <c r="D271" s="132"/>
      <c r="E271" s="132"/>
      <c r="F271" s="132"/>
      <c r="G271" s="132"/>
      <c r="H271" s="132"/>
      <c r="I271" s="110"/>
      <c r="J271" s="110"/>
      <c r="K271" s="110"/>
    </row>
    <row r="272" spans="2:11">
      <c r="B272" s="125"/>
      <c r="C272" s="110"/>
      <c r="D272" s="132"/>
      <c r="E272" s="132"/>
      <c r="F272" s="132"/>
      <c r="G272" s="132"/>
      <c r="H272" s="132"/>
      <c r="I272" s="110"/>
      <c r="J272" s="110"/>
      <c r="K272" s="110"/>
    </row>
    <row r="273" spans="2:11">
      <c r="B273" s="125"/>
      <c r="C273" s="110"/>
      <c r="D273" s="132"/>
      <c r="E273" s="132"/>
      <c r="F273" s="132"/>
      <c r="G273" s="132"/>
      <c r="H273" s="132"/>
      <c r="I273" s="110"/>
      <c r="J273" s="110"/>
      <c r="K273" s="110"/>
    </row>
    <row r="274" spans="2:11">
      <c r="B274" s="125"/>
      <c r="C274" s="110"/>
      <c r="D274" s="132"/>
      <c r="E274" s="132"/>
      <c r="F274" s="132"/>
      <c r="G274" s="132"/>
      <c r="H274" s="132"/>
      <c r="I274" s="110"/>
      <c r="J274" s="110"/>
      <c r="K274" s="110"/>
    </row>
    <row r="275" spans="2:11">
      <c r="B275" s="125"/>
      <c r="C275" s="110"/>
      <c r="D275" s="132"/>
      <c r="E275" s="132"/>
      <c r="F275" s="132"/>
      <c r="G275" s="132"/>
      <c r="H275" s="132"/>
      <c r="I275" s="110"/>
      <c r="J275" s="110"/>
      <c r="K275" s="110"/>
    </row>
    <row r="276" spans="2:11">
      <c r="B276" s="125"/>
      <c r="C276" s="110"/>
      <c r="D276" s="132"/>
      <c r="E276" s="132"/>
      <c r="F276" s="132"/>
      <c r="G276" s="132"/>
      <c r="H276" s="132"/>
      <c r="I276" s="110"/>
      <c r="J276" s="110"/>
      <c r="K276" s="110"/>
    </row>
    <row r="277" spans="2:11">
      <c r="B277" s="125"/>
      <c r="C277" s="110"/>
      <c r="D277" s="132"/>
      <c r="E277" s="132"/>
      <c r="F277" s="132"/>
      <c r="G277" s="132"/>
      <c r="H277" s="132"/>
      <c r="I277" s="110"/>
      <c r="J277" s="110"/>
      <c r="K277" s="110"/>
    </row>
    <row r="278" spans="2:11">
      <c r="B278" s="125"/>
      <c r="C278" s="110"/>
      <c r="D278" s="132"/>
      <c r="E278" s="132"/>
      <c r="F278" s="132"/>
      <c r="G278" s="132"/>
      <c r="H278" s="132"/>
      <c r="I278" s="110"/>
      <c r="J278" s="110"/>
      <c r="K278" s="110"/>
    </row>
    <row r="279" spans="2:11">
      <c r="B279" s="125"/>
      <c r="C279" s="110"/>
      <c r="D279" s="132"/>
      <c r="E279" s="132"/>
      <c r="F279" s="132"/>
      <c r="G279" s="132"/>
      <c r="H279" s="132"/>
      <c r="I279" s="110"/>
      <c r="J279" s="110"/>
      <c r="K279" s="110"/>
    </row>
    <row r="280" spans="2:11">
      <c r="B280" s="125"/>
      <c r="C280" s="110"/>
      <c r="D280" s="132"/>
      <c r="E280" s="132"/>
      <c r="F280" s="132"/>
      <c r="G280" s="132"/>
      <c r="H280" s="132"/>
      <c r="I280" s="110"/>
      <c r="J280" s="110"/>
      <c r="K280" s="110"/>
    </row>
    <row r="281" spans="2:11">
      <c r="B281" s="125"/>
      <c r="C281" s="110"/>
      <c r="D281" s="132"/>
      <c r="E281" s="132"/>
      <c r="F281" s="132"/>
      <c r="G281" s="132"/>
      <c r="H281" s="132"/>
      <c r="I281" s="110"/>
      <c r="J281" s="110"/>
      <c r="K281" s="110"/>
    </row>
    <row r="282" spans="2:11">
      <c r="B282" s="125"/>
      <c r="C282" s="110"/>
      <c r="D282" s="132"/>
      <c r="E282" s="132"/>
      <c r="F282" s="132"/>
      <c r="G282" s="132"/>
      <c r="H282" s="132"/>
      <c r="I282" s="110"/>
      <c r="J282" s="110"/>
      <c r="K282" s="110"/>
    </row>
    <row r="283" spans="2:11">
      <c r="B283" s="125"/>
      <c r="C283" s="110"/>
      <c r="D283" s="132"/>
      <c r="E283" s="132"/>
      <c r="F283" s="132"/>
      <c r="G283" s="132"/>
      <c r="H283" s="132"/>
      <c r="I283" s="110"/>
      <c r="J283" s="110"/>
      <c r="K283" s="110"/>
    </row>
    <row r="284" spans="2:11">
      <c r="B284" s="125"/>
      <c r="C284" s="110"/>
      <c r="D284" s="132"/>
      <c r="E284" s="132"/>
      <c r="F284" s="132"/>
      <c r="G284" s="132"/>
      <c r="H284" s="132"/>
      <c r="I284" s="110"/>
      <c r="J284" s="110"/>
      <c r="K284" s="110"/>
    </row>
    <row r="285" spans="2:11">
      <c r="B285" s="125"/>
      <c r="C285" s="110"/>
      <c r="D285" s="132"/>
      <c r="E285" s="132"/>
      <c r="F285" s="132"/>
      <c r="G285" s="132"/>
      <c r="H285" s="132"/>
      <c r="I285" s="110"/>
      <c r="J285" s="110"/>
      <c r="K285" s="110"/>
    </row>
    <row r="286" spans="2:11">
      <c r="B286" s="125"/>
      <c r="C286" s="110"/>
      <c r="D286" s="132"/>
      <c r="E286" s="132"/>
      <c r="F286" s="132"/>
      <c r="G286" s="132"/>
      <c r="H286" s="132"/>
      <c r="I286" s="110"/>
      <c r="J286" s="110"/>
      <c r="K286" s="110"/>
    </row>
    <row r="287" spans="2:11">
      <c r="B287" s="125"/>
      <c r="C287" s="110"/>
      <c r="D287" s="132"/>
      <c r="E287" s="132"/>
      <c r="F287" s="132"/>
      <c r="G287" s="132"/>
      <c r="H287" s="132"/>
      <c r="I287" s="110"/>
      <c r="J287" s="110"/>
      <c r="K287" s="110"/>
    </row>
    <row r="288" spans="2:11">
      <c r="B288" s="125"/>
      <c r="C288" s="110"/>
      <c r="D288" s="132"/>
      <c r="E288" s="132"/>
      <c r="F288" s="132"/>
      <c r="G288" s="132"/>
      <c r="H288" s="132"/>
      <c r="I288" s="110"/>
      <c r="J288" s="110"/>
      <c r="K288" s="110"/>
    </row>
    <row r="289" spans="2:11">
      <c r="B289" s="125"/>
      <c r="C289" s="110"/>
      <c r="D289" s="132"/>
      <c r="E289" s="132"/>
      <c r="F289" s="132"/>
      <c r="G289" s="132"/>
      <c r="H289" s="132"/>
      <c r="I289" s="110"/>
      <c r="J289" s="110"/>
      <c r="K289" s="110"/>
    </row>
    <row r="290" spans="2:11">
      <c r="B290" s="125"/>
      <c r="C290" s="110"/>
      <c r="D290" s="132"/>
      <c r="E290" s="132"/>
      <c r="F290" s="132"/>
      <c r="G290" s="132"/>
      <c r="H290" s="132"/>
      <c r="I290" s="110"/>
      <c r="J290" s="110"/>
      <c r="K290" s="110"/>
    </row>
    <row r="291" spans="2:11">
      <c r="B291" s="125"/>
      <c r="C291" s="110"/>
      <c r="D291" s="132"/>
      <c r="E291" s="132"/>
      <c r="F291" s="132"/>
      <c r="G291" s="132"/>
      <c r="H291" s="132"/>
      <c r="I291" s="110"/>
      <c r="J291" s="110"/>
      <c r="K291" s="110"/>
    </row>
    <row r="292" spans="2:11">
      <c r="B292" s="125"/>
      <c r="C292" s="110"/>
      <c r="D292" s="132"/>
      <c r="E292" s="132"/>
      <c r="F292" s="132"/>
      <c r="G292" s="132"/>
      <c r="H292" s="132"/>
      <c r="I292" s="110"/>
      <c r="J292" s="110"/>
      <c r="K292" s="110"/>
    </row>
    <row r="293" spans="2:11">
      <c r="B293" s="125"/>
      <c r="C293" s="110"/>
      <c r="D293" s="132"/>
      <c r="E293" s="132"/>
      <c r="F293" s="132"/>
      <c r="G293" s="132"/>
      <c r="H293" s="132"/>
      <c r="I293" s="110"/>
      <c r="J293" s="110"/>
      <c r="K293" s="110"/>
    </row>
    <row r="294" spans="2:11">
      <c r="B294" s="125"/>
      <c r="C294" s="110"/>
      <c r="D294" s="132"/>
      <c r="E294" s="132"/>
      <c r="F294" s="132"/>
      <c r="G294" s="132"/>
      <c r="H294" s="132"/>
      <c r="I294" s="110"/>
      <c r="J294" s="110"/>
      <c r="K294" s="110"/>
    </row>
    <row r="295" spans="2:11">
      <c r="B295" s="125"/>
      <c r="C295" s="110"/>
      <c r="D295" s="132"/>
      <c r="E295" s="132"/>
      <c r="F295" s="132"/>
      <c r="G295" s="132"/>
      <c r="H295" s="132"/>
      <c r="I295" s="110"/>
      <c r="J295" s="110"/>
      <c r="K295" s="110"/>
    </row>
    <row r="296" spans="2:11">
      <c r="B296" s="125"/>
      <c r="C296" s="110"/>
      <c r="D296" s="132"/>
      <c r="E296" s="132"/>
      <c r="F296" s="132"/>
      <c r="G296" s="132"/>
      <c r="H296" s="132"/>
      <c r="I296" s="110"/>
      <c r="J296" s="110"/>
      <c r="K296" s="110"/>
    </row>
    <row r="297" spans="2:11">
      <c r="B297" s="125"/>
      <c r="C297" s="110"/>
      <c r="D297" s="132"/>
      <c r="E297" s="132"/>
      <c r="F297" s="132"/>
      <c r="G297" s="132"/>
      <c r="H297" s="132"/>
      <c r="I297" s="110"/>
      <c r="J297" s="110"/>
      <c r="K297" s="110"/>
    </row>
    <row r="298" spans="2:11">
      <c r="B298" s="125"/>
      <c r="C298" s="110"/>
      <c r="D298" s="132"/>
      <c r="E298" s="132"/>
      <c r="F298" s="132"/>
      <c r="G298" s="132"/>
      <c r="H298" s="132"/>
      <c r="I298" s="110"/>
      <c r="J298" s="110"/>
      <c r="K298" s="110"/>
    </row>
    <row r="299" spans="2:11">
      <c r="B299" s="125"/>
      <c r="C299" s="110"/>
      <c r="D299" s="132"/>
      <c r="E299" s="132"/>
      <c r="F299" s="132"/>
      <c r="G299" s="132"/>
      <c r="H299" s="132"/>
      <c r="I299" s="110"/>
      <c r="J299" s="110"/>
      <c r="K299" s="110"/>
    </row>
    <row r="300" spans="2:11">
      <c r="B300" s="125"/>
      <c r="C300" s="110"/>
      <c r="D300" s="132"/>
      <c r="E300" s="132"/>
      <c r="F300" s="132"/>
      <c r="G300" s="132"/>
      <c r="H300" s="132"/>
      <c r="I300" s="110"/>
      <c r="J300" s="110"/>
      <c r="K300" s="110"/>
    </row>
    <row r="301" spans="2:11">
      <c r="B301" s="125"/>
      <c r="C301" s="110"/>
      <c r="D301" s="132"/>
      <c r="E301" s="132"/>
      <c r="F301" s="132"/>
      <c r="G301" s="132"/>
      <c r="H301" s="132"/>
      <c r="I301" s="110"/>
      <c r="J301" s="110"/>
      <c r="K301" s="110"/>
    </row>
    <row r="302" spans="2:11">
      <c r="B302" s="125"/>
      <c r="C302" s="110"/>
      <c r="D302" s="132"/>
      <c r="E302" s="132"/>
      <c r="F302" s="132"/>
      <c r="G302" s="132"/>
      <c r="H302" s="132"/>
      <c r="I302" s="110"/>
      <c r="J302" s="110"/>
      <c r="K302" s="110"/>
    </row>
    <row r="303" spans="2:11">
      <c r="B303" s="125"/>
      <c r="C303" s="110"/>
      <c r="D303" s="132"/>
      <c r="E303" s="132"/>
      <c r="F303" s="132"/>
      <c r="G303" s="132"/>
      <c r="H303" s="132"/>
      <c r="I303" s="110"/>
      <c r="J303" s="110"/>
      <c r="K303" s="110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1" bestFit="1" customWidth="1"/>
    <col min="4" max="4" width="11.85546875" style="1" customWidth="1"/>
    <col min="5" max="16384" width="9.140625" style="1"/>
  </cols>
  <sheetData>
    <row r="1" spans="2:6">
      <c r="B1" s="46" t="s">
        <v>141</v>
      </c>
      <c r="C1" s="67" t="s" vm="1">
        <v>222</v>
      </c>
    </row>
    <row r="2" spans="2:6">
      <c r="B2" s="46" t="s">
        <v>140</v>
      </c>
      <c r="C2" s="67" t="s">
        <v>223</v>
      </c>
    </row>
    <row r="3" spans="2:6">
      <c r="B3" s="46" t="s">
        <v>142</v>
      </c>
      <c r="C3" s="67" t="s">
        <v>224</v>
      </c>
    </row>
    <row r="4" spans="2:6">
      <c r="B4" s="46" t="s">
        <v>143</v>
      </c>
      <c r="C4" s="67">
        <v>9455</v>
      </c>
    </row>
    <row r="6" spans="2:6" ht="26.25" customHeight="1">
      <c r="B6" s="136" t="s">
        <v>176</v>
      </c>
      <c r="C6" s="137"/>
      <c r="D6" s="138"/>
    </row>
    <row r="7" spans="2:6" s="3" customFormat="1" ht="33">
      <c r="B7" s="47" t="s">
        <v>111</v>
      </c>
      <c r="C7" s="52" t="s">
        <v>103</v>
      </c>
      <c r="D7" s="53" t="s">
        <v>102</v>
      </c>
    </row>
    <row r="8" spans="2:6" s="3" customFormat="1">
      <c r="B8" s="14"/>
      <c r="C8" s="31" t="s">
        <v>200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11" t="s">
        <v>2202</v>
      </c>
      <c r="C10" s="115">
        <v>697.44326336981226</v>
      </c>
      <c r="D10" s="111"/>
    </row>
    <row r="11" spans="2:6">
      <c r="B11" s="112" t="s">
        <v>26</v>
      </c>
      <c r="C11" s="115">
        <v>327.96263779700416</v>
      </c>
      <c r="D11" s="117"/>
    </row>
    <row r="12" spans="2:6">
      <c r="B12" s="113" t="s">
        <v>2241</v>
      </c>
      <c r="C12" s="114">
        <v>20.79034</v>
      </c>
      <c r="D12" s="116">
        <v>44255</v>
      </c>
      <c r="E12" s="3"/>
      <c r="F12" s="3"/>
    </row>
    <row r="13" spans="2:6">
      <c r="B13" s="113" t="s">
        <v>2242</v>
      </c>
      <c r="C13" s="114">
        <v>14.930901905461628</v>
      </c>
      <c r="D13" s="116">
        <v>46100</v>
      </c>
      <c r="E13" s="3"/>
      <c r="F13" s="3"/>
    </row>
    <row r="14" spans="2:6">
      <c r="B14" s="113" t="s">
        <v>2243</v>
      </c>
      <c r="C14" s="114">
        <v>70.181619999999995</v>
      </c>
      <c r="D14" s="116">
        <v>44926</v>
      </c>
    </row>
    <row r="15" spans="2:6">
      <c r="B15" s="113" t="s">
        <v>2244</v>
      </c>
      <c r="C15" s="114">
        <v>16.985720000000001</v>
      </c>
      <c r="D15" s="116">
        <v>44196</v>
      </c>
      <c r="E15" s="3"/>
      <c r="F15" s="3"/>
    </row>
    <row r="16" spans="2:6">
      <c r="B16" s="113" t="s">
        <v>2245</v>
      </c>
      <c r="C16" s="114">
        <v>0.73599000000000003</v>
      </c>
      <c r="D16" s="116">
        <v>44246</v>
      </c>
      <c r="E16" s="3"/>
      <c r="F16" s="3"/>
    </row>
    <row r="17" spans="2:4">
      <c r="B17" s="113" t="s">
        <v>2246</v>
      </c>
      <c r="C17" s="114">
        <v>85.580315891542512</v>
      </c>
      <c r="D17" s="116">
        <v>51774</v>
      </c>
    </row>
    <row r="18" spans="2:4">
      <c r="B18" s="113" t="s">
        <v>2247</v>
      </c>
      <c r="C18" s="114">
        <v>7.5802299999999994</v>
      </c>
      <c r="D18" s="116">
        <v>44196</v>
      </c>
    </row>
    <row r="19" spans="2:4">
      <c r="B19" s="113" t="s">
        <v>2248</v>
      </c>
      <c r="C19" s="114">
        <v>107.24817999999999</v>
      </c>
      <c r="D19" s="116">
        <v>44545</v>
      </c>
    </row>
    <row r="20" spans="2:4">
      <c r="B20" s="113" t="s">
        <v>2249</v>
      </c>
      <c r="C20" s="114">
        <v>3.9293400000000003</v>
      </c>
      <c r="D20" s="116">
        <v>44739</v>
      </c>
    </row>
    <row r="21" spans="2:4">
      <c r="B21" s="112" t="s">
        <v>2203</v>
      </c>
      <c r="C21" s="115">
        <v>369.48062557280815</v>
      </c>
      <c r="D21" s="117"/>
    </row>
    <row r="22" spans="2:4">
      <c r="B22" s="113" t="s">
        <v>2250</v>
      </c>
      <c r="C22" s="114">
        <v>10.93</v>
      </c>
      <c r="D22" s="116">
        <v>44332</v>
      </c>
    </row>
    <row r="23" spans="2:4">
      <c r="B23" s="113" t="s">
        <v>2251</v>
      </c>
      <c r="C23" s="114">
        <v>43.265230000000003</v>
      </c>
      <c r="D23" s="116">
        <v>45615</v>
      </c>
    </row>
    <row r="24" spans="2:4">
      <c r="B24" s="113" t="s">
        <v>2252</v>
      </c>
      <c r="C24" s="114">
        <v>46.389279999999999</v>
      </c>
      <c r="D24" s="116">
        <v>46626</v>
      </c>
    </row>
    <row r="25" spans="2:4">
      <c r="B25" s="113" t="s">
        <v>2253</v>
      </c>
      <c r="C25" s="114">
        <v>41.484050000000003</v>
      </c>
      <c r="D25" s="116">
        <v>44819</v>
      </c>
    </row>
    <row r="26" spans="2:4">
      <c r="B26" s="113" t="s">
        <v>2254</v>
      </c>
      <c r="C26" s="114">
        <v>29.717980000000001</v>
      </c>
      <c r="D26" s="116">
        <v>44821</v>
      </c>
    </row>
    <row r="27" spans="2:4">
      <c r="B27" s="113" t="s">
        <v>2255</v>
      </c>
      <c r="C27" s="114">
        <v>2.7316100000000003</v>
      </c>
      <c r="D27" s="116">
        <v>46059</v>
      </c>
    </row>
    <row r="28" spans="2:4">
      <c r="B28" s="113" t="s">
        <v>2256</v>
      </c>
      <c r="C28" s="114">
        <v>6.0441400000000005</v>
      </c>
      <c r="D28" s="116">
        <v>44256</v>
      </c>
    </row>
    <row r="29" spans="2:4">
      <c r="B29" s="113" t="s">
        <v>2257</v>
      </c>
      <c r="C29" s="114">
        <v>10.414350000000001</v>
      </c>
      <c r="D29" s="116">
        <v>44611</v>
      </c>
    </row>
    <row r="30" spans="2:4">
      <c r="B30" s="113" t="s">
        <v>2258</v>
      </c>
      <c r="C30" s="114">
        <v>22.97625</v>
      </c>
      <c r="D30" s="116">
        <v>45602</v>
      </c>
    </row>
    <row r="31" spans="2:4">
      <c r="B31" s="113" t="s">
        <v>2259</v>
      </c>
      <c r="C31" s="114">
        <v>48.678830000000005</v>
      </c>
      <c r="D31" s="116">
        <v>46325</v>
      </c>
    </row>
    <row r="32" spans="2:4">
      <c r="B32" s="113" t="s">
        <v>2260</v>
      </c>
      <c r="C32" s="114">
        <v>106.84890557280816</v>
      </c>
      <c r="D32" s="116">
        <v>44104</v>
      </c>
    </row>
    <row r="33" spans="2:4">
      <c r="B33" s="113"/>
      <c r="C33" s="114"/>
      <c r="D33" s="116"/>
    </row>
    <row r="34" spans="2:4">
      <c r="B34" s="88"/>
      <c r="C34" s="88"/>
      <c r="D34" s="88"/>
    </row>
    <row r="35" spans="2:4">
      <c r="B35" s="88"/>
      <c r="C35" s="88"/>
      <c r="D35" s="88"/>
    </row>
    <row r="36" spans="2:4">
      <c r="B36" s="88"/>
      <c r="C36" s="88"/>
      <c r="D36" s="88"/>
    </row>
    <row r="37" spans="2:4">
      <c r="B37" s="88"/>
      <c r="C37" s="88"/>
      <c r="D37" s="88"/>
    </row>
    <row r="38" spans="2:4">
      <c r="B38" s="88"/>
      <c r="C38" s="88"/>
      <c r="D38" s="88"/>
    </row>
    <row r="39" spans="2:4">
      <c r="B39" s="88"/>
      <c r="C39" s="88"/>
      <c r="D39" s="88"/>
    </row>
    <row r="40" spans="2:4">
      <c r="B40" s="88"/>
      <c r="C40" s="88"/>
      <c r="D40" s="88"/>
    </row>
    <row r="41" spans="2:4">
      <c r="B41" s="88"/>
      <c r="C41" s="88"/>
      <c r="D41" s="88"/>
    </row>
    <row r="42" spans="2:4">
      <c r="B42" s="88"/>
      <c r="C42" s="88"/>
      <c r="D42" s="88"/>
    </row>
    <row r="43" spans="2:4">
      <c r="B43" s="88"/>
      <c r="C43" s="88"/>
      <c r="D43" s="88"/>
    </row>
    <row r="44" spans="2:4">
      <c r="B44" s="88"/>
      <c r="C44" s="88"/>
      <c r="D44" s="88"/>
    </row>
    <row r="45" spans="2:4">
      <c r="B45" s="88"/>
      <c r="C45" s="88"/>
      <c r="D45" s="88"/>
    </row>
    <row r="46" spans="2:4">
      <c r="B46" s="88"/>
      <c r="C46" s="88"/>
      <c r="D46" s="88"/>
    </row>
    <row r="47" spans="2:4">
      <c r="B47" s="88"/>
      <c r="C47" s="88"/>
      <c r="D47" s="88"/>
    </row>
    <row r="48" spans="2:4">
      <c r="B48" s="88"/>
      <c r="C48" s="88"/>
      <c r="D48" s="88"/>
    </row>
    <row r="49" spans="2:4">
      <c r="B49" s="88"/>
      <c r="C49" s="88"/>
      <c r="D49" s="88"/>
    </row>
    <row r="50" spans="2:4">
      <c r="B50" s="88"/>
      <c r="C50" s="88"/>
      <c r="D50" s="88"/>
    </row>
    <row r="51" spans="2:4">
      <c r="B51" s="88"/>
      <c r="C51" s="88"/>
      <c r="D51" s="88"/>
    </row>
    <row r="52" spans="2:4">
      <c r="B52" s="88"/>
      <c r="C52" s="88"/>
      <c r="D52" s="88"/>
    </row>
    <row r="53" spans="2:4">
      <c r="B53" s="88"/>
      <c r="C53" s="88"/>
      <c r="D53" s="88"/>
    </row>
    <row r="54" spans="2:4">
      <c r="B54" s="88"/>
      <c r="C54" s="88"/>
      <c r="D54" s="88"/>
    </row>
    <row r="55" spans="2:4">
      <c r="B55" s="88"/>
      <c r="C55" s="88"/>
      <c r="D55" s="88"/>
    </row>
    <row r="56" spans="2:4">
      <c r="B56" s="88"/>
      <c r="C56" s="88"/>
      <c r="D56" s="88"/>
    </row>
    <row r="57" spans="2:4">
      <c r="B57" s="88"/>
      <c r="C57" s="88"/>
      <c r="D57" s="88"/>
    </row>
    <row r="58" spans="2:4">
      <c r="B58" s="88"/>
      <c r="C58" s="88"/>
      <c r="D58" s="88"/>
    </row>
    <row r="59" spans="2:4">
      <c r="B59" s="88"/>
      <c r="C59" s="88"/>
      <c r="D59" s="88"/>
    </row>
    <row r="60" spans="2:4">
      <c r="B60" s="88"/>
      <c r="C60" s="88"/>
      <c r="D60" s="88"/>
    </row>
    <row r="61" spans="2:4">
      <c r="B61" s="88"/>
      <c r="C61" s="88"/>
      <c r="D61" s="88"/>
    </row>
    <row r="62" spans="2:4">
      <c r="B62" s="88"/>
      <c r="C62" s="88"/>
      <c r="D62" s="88"/>
    </row>
    <row r="63" spans="2:4">
      <c r="B63" s="88"/>
      <c r="C63" s="88"/>
      <c r="D63" s="88"/>
    </row>
    <row r="64" spans="2:4">
      <c r="B64" s="88"/>
      <c r="C64" s="88"/>
      <c r="D64" s="88"/>
    </row>
    <row r="65" spans="2:4">
      <c r="B65" s="88"/>
      <c r="C65" s="88"/>
      <c r="D65" s="88"/>
    </row>
    <row r="66" spans="2:4">
      <c r="B66" s="88"/>
      <c r="C66" s="88"/>
      <c r="D66" s="88"/>
    </row>
    <row r="67" spans="2:4">
      <c r="B67" s="88"/>
      <c r="C67" s="88"/>
      <c r="D67" s="88"/>
    </row>
    <row r="68" spans="2:4">
      <c r="B68" s="88"/>
      <c r="C68" s="88"/>
      <c r="D68" s="88"/>
    </row>
    <row r="69" spans="2:4">
      <c r="B69" s="88"/>
      <c r="C69" s="88"/>
      <c r="D69" s="88"/>
    </row>
    <row r="70" spans="2:4">
      <c r="B70" s="88"/>
      <c r="C70" s="88"/>
      <c r="D70" s="88"/>
    </row>
    <row r="71" spans="2:4">
      <c r="B71" s="88"/>
      <c r="C71" s="88"/>
      <c r="D71" s="88"/>
    </row>
    <row r="72" spans="2:4">
      <c r="B72" s="88"/>
      <c r="C72" s="88"/>
      <c r="D72" s="88"/>
    </row>
    <row r="73" spans="2:4">
      <c r="B73" s="88"/>
      <c r="C73" s="88"/>
      <c r="D73" s="88"/>
    </row>
    <row r="74" spans="2:4">
      <c r="B74" s="88"/>
      <c r="C74" s="88"/>
      <c r="D74" s="88"/>
    </row>
    <row r="75" spans="2:4">
      <c r="B75" s="88"/>
      <c r="C75" s="88"/>
      <c r="D75" s="88"/>
    </row>
    <row r="76" spans="2:4">
      <c r="B76" s="88"/>
      <c r="C76" s="88"/>
      <c r="D76" s="88"/>
    </row>
    <row r="77" spans="2:4">
      <c r="B77" s="88"/>
      <c r="C77" s="88"/>
      <c r="D77" s="88"/>
    </row>
    <row r="78" spans="2:4">
      <c r="B78" s="88"/>
      <c r="C78" s="88"/>
      <c r="D78" s="88"/>
    </row>
    <row r="79" spans="2:4">
      <c r="B79" s="88"/>
      <c r="C79" s="88"/>
      <c r="D79" s="88"/>
    </row>
    <row r="80" spans="2:4">
      <c r="B80" s="88"/>
      <c r="C80" s="88"/>
      <c r="D80" s="88"/>
    </row>
    <row r="81" spans="2:4">
      <c r="B81" s="88"/>
      <c r="C81" s="88"/>
      <c r="D81" s="88"/>
    </row>
    <row r="82" spans="2:4">
      <c r="B82" s="88"/>
      <c r="C82" s="88"/>
      <c r="D82" s="88"/>
    </row>
    <row r="83" spans="2:4">
      <c r="B83" s="88"/>
      <c r="C83" s="88"/>
      <c r="D83" s="88"/>
    </row>
    <row r="84" spans="2:4">
      <c r="B84" s="88"/>
      <c r="C84" s="88"/>
      <c r="D84" s="88"/>
    </row>
    <row r="85" spans="2:4">
      <c r="B85" s="88"/>
      <c r="C85" s="88"/>
      <c r="D85" s="88"/>
    </row>
    <row r="86" spans="2:4">
      <c r="B86" s="88"/>
      <c r="C86" s="88"/>
      <c r="D86" s="88"/>
    </row>
    <row r="87" spans="2:4">
      <c r="B87" s="88"/>
      <c r="C87" s="88"/>
      <c r="D87" s="88"/>
    </row>
    <row r="88" spans="2:4">
      <c r="B88" s="88"/>
      <c r="C88" s="88"/>
      <c r="D88" s="88"/>
    </row>
    <row r="89" spans="2:4">
      <c r="B89" s="88"/>
      <c r="C89" s="88"/>
      <c r="D89" s="88"/>
    </row>
    <row r="90" spans="2:4">
      <c r="B90" s="88"/>
      <c r="C90" s="88"/>
      <c r="D90" s="88"/>
    </row>
    <row r="91" spans="2:4">
      <c r="B91" s="88"/>
      <c r="C91" s="88"/>
      <c r="D91" s="88"/>
    </row>
    <row r="92" spans="2:4">
      <c r="B92" s="88"/>
      <c r="C92" s="88"/>
      <c r="D92" s="88"/>
    </row>
    <row r="93" spans="2:4">
      <c r="B93" s="88"/>
      <c r="C93" s="88"/>
      <c r="D93" s="88"/>
    </row>
    <row r="94" spans="2:4">
      <c r="B94" s="88"/>
      <c r="C94" s="88"/>
      <c r="D94" s="88"/>
    </row>
    <row r="95" spans="2:4">
      <c r="B95" s="88"/>
      <c r="C95" s="88"/>
      <c r="D95" s="88"/>
    </row>
    <row r="96" spans="2:4">
      <c r="B96" s="88"/>
      <c r="C96" s="88"/>
      <c r="D96" s="88"/>
    </row>
    <row r="97" spans="2:4">
      <c r="B97" s="88"/>
      <c r="C97" s="88"/>
      <c r="D97" s="88"/>
    </row>
    <row r="98" spans="2:4">
      <c r="B98" s="88"/>
      <c r="C98" s="88"/>
      <c r="D98" s="88"/>
    </row>
    <row r="99" spans="2:4">
      <c r="B99" s="88"/>
      <c r="C99" s="88"/>
      <c r="D99" s="88"/>
    </row>
    <row r="100" spans="2:4">
      <c r="B100" s="88"/>
      <c r="C100" s="88"/>
      <c r="D100" s="88"/>
    </row>
    <row r="101" spans="2:4">
      <c r="B101" s="88"/>
      <c r="C101" s="88"/>
      <c r="D101" s="88"/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88"/>
      <c r="C109" s="88"/>
      <c r="D109" s="88"/>
    </row>
    <row r="110" spans="2:4">
      <c r="B110" s="125"/>
      <c r="C110" s="110"/>
      <c r="D110" s="110"/>
    </row>
    <row r="111" spans="2:4">
      <c r="B111" s="125"/>
      <c r="C111" s="110"/>
      <c r="D111" s="110"/>
    </row>
    <row r="112" spans="2:4">
      <c r="B112" s="125"/>
      <c r="C112" s="110"/>
      <c r="D112" s="110"/>
    </row>
    <row r="113" spans="2:4">
      <c r="B113" s="125"/>
      <c r="C113" s="110"/>
      <c r="D113" s="110"/>
    </row>
    <row r="114" spans="2:4">
      <c r="B114" s="125"/>
      <c r="C114" s="110"/>
      <c r="D114" s="110"/>
    </row>
    <row r="115" spans="2:4">
      <c r="B115" s="125"/>
      <c r="C115" s="110"/>
      <c r="D115" s="110"/>
    </row>
    <row r="116" spans="2:4">
      <c r="B116" s="125"/>
      <c r="C116" s="110"/>
      <c r="D116" s="110"/>
    </row>
    <row r="117" spans="2:4">
      <c r="B117" s="125"/>
      <c r="C117" s="110"/>
      <c r="D117" s="110"/>
    </row>
    <row r="118" spans="2:4">
      <c r="B118" s="125"/>
      <c r="C118" s="110"/>
      <c r="D118" s="110"/>
    </row>
    <row r="119" spans="2:4">
      <c r="B119" s="125"/>
      <c r="C119" s="110"/>
      <c r="D119" s="110"/>
    </row>
    <row r="120" spans="2:4">
      <c r="B120" s="125"/>
      <c r="C120" s="110"/>
      <c r="D120" s="110"/>
    </row>
    <row r="121" spans="2:4">
      <c r="B121" s="125"/>
      <c r="C121" s="110"/>
      <c r="D121" s="110"/>
    </row>
    <row r="122" spans="2:4">
      <c r="B122" s="125"/>
      <c r="C122" s="110"/>
      <c r="D122" s="110"/>
    </row>
    <row r="123" spans="2:4">
      <c r="B123" s="125"/>
      <c r="C123" s="110"/>
      <c r="D123" s="110"/>
    </row>
    <row r="124" spans="2:4">
      <c r="B124" s="125"/>
      <c r="C124" s="110"/>
      <c r="D124" s="110"/>
    </row>
    <row r="125" spans="2:4">
      <c r="B125" s="125"/>
      <c r="C125" s="110"/>
      <c r="D125" s="110"/>
    </row>
    <row r="126" spans="2:4">
      <c r="B126" s="125"/>
      <c r="C126" s="110"/>
      <c r="D126" s="110"/>
    </row>
    <row r="127" spans="2:4">
      <c r="B127" s="125"/>
      <c r="C127" s="110"/>
      <c r="D127" s="110"/>
    </row>
    <row r="128" spans="2:4">
      <c r="B128" s="125"/>
      <c r="C128" s="110"/>
      <c r="D128" s="110"/>
    </row>
    <row r="129" spans="2:4">
      <c r="B129" s="125"/>
      <c r="C129" s="110"/>
      <c r="D129" s="110"/>
    </row>
    <row r="130" spans="2:4">
      <c r="B130" s="125"/>
      <c r="C130" s="110"/>
      <c r="D130" s="110"/>
    </row>
    <row r="131" spans="2:4">
      <c r="B131" s="125"/>
      <c r="C131" s="110"/>
      <c r="D131" s="110"/>
    </row>
    <row r="132" spans="2:4">
      <c r="B132" s="125"/>
      <c r="C132" s="110"/>
      <c r="D132" s="110"/>
    </row>
    <row r="133" spans="2:4">
      <c r="B133" s="125"/>
      <c r="C133" s="110"/>
      <c r="D133" s="110"/>
    </row>
    <row r="134" spans="2:4">
      <c r="B134" s="125"/>
      <c r="C134" s="110"/>
      <c r="D134" s="110"/>
    </row>
    <row r="135" spans="2:4">
      <c r="B135" s="125"/>
      <c r="C135" s="110"/>
      <c r="D135" s="110"/>
    </row>
    <row r="136" spans="2:4">
      <c r="B136" s="125"/>
      <c r="C136" s="110"/>
      <c r="D136" s="110"/>
    </row>
    <row r="137" spans="2:4">
      <c r="B137" s="125"/>
      <c r="C137" s="110"/>
      <c r="D137" s="110"/>
    </row>
    <row r="138" spans="2:4">
      <c r="B138" s="125"/>
      <c r="C138" s="110"/>
      <c r="D138" s="110"/>
    </row>
    <row r="139" spans="2:4">
      <c r="B139" s="125"/>
      <c r="C139" s="110"/>
      <c r="D139" s="110"/>
    </row>
    <row r="140" spans="2:4">
      <c r="B140" s="125"/>
      <c r="C140" s="110"/>
      <c r="D140" s="110"/>
    </row>
    <row r="141" spans="2:4">
      <c r="B141" s="125"/>
      <c r="C141" s="110"/>
      <c r="D141" s="110"/>
    </row>
    <row r="142" spans="2:4">
      <c r="B142" s="125"/>
      <c r="C142" s="110"/>
      <c r="D142" s="110"/>
    </row>
    <row r="143" spans="2:4">
      <c r="B143" s="125"/>
      <c r="C143" s="110"/>
      <c r="D143" s="110"/>
    </row>
    <row r="144" spans="2:4">
      <c r="B144" s="125"/>
      <c r="C144" s="110"/>
      <c r="D144" s="110"/>
    </row>
    <row r="145" spans="2:4">
      <c r="B145" s="125"/>
      <c r="C145" s="110"/>
      <c r="D145" s="110"/>
    </row>
    <row r="146" spans="2:4">
      <c r="B146" s="125"/>
      <c r="C146" s="110"/>
      <c r="D146" s="110"/>
    </row>
    <row r="147" spans="2:4">
      <c r="B147" s="125"/>
      <c r="C147" s="110"/>
      <c r="D147" s="110"/>
    </row>
    <row r="148" spans="2:4">
      <c r="B148" s="125"/>
      <c r="C148" s="110"/>
      <c r="D148" s="110"/>
    </row>
    <row r="149" spans="2:4">
      <c r="B149" s="125"/>
      <c r="C149" s="110"/>
      <c r="D149" s="110"/>
    </row>
    <row r="150" spans="2:4">
      <c r="B150" s="125"/>
      <c r="C150" s="110"/>
      <c r="D150" s="110"/>
    </row>
    <row r="151" spans="2:4">
      <c r="B151" s="125"/>
      <c r="C151" s="110"/>
      <c r="D151" s="110"/>
    </row>
    <row r="152" spans="2:4">
      <c r="B152" s="125"/>
      <c r="C152" s="110"/>
      <c r="D152" s="110"/>
    </row>
    <row r="153" spans="2:4">
      <c r="B153" s="125"/>
      <c r="C153" s="110"/>
      <c r="D153" s="110"/>
    </row>
    <row r="154" spans="2:4">
      <c r="B154" s="125"/>
      <c r="C154" s="110"/>
      <c r="D154" s="110"/>
    </row>
    <row r="155" spans="2:4">
      <c r="B155" s="125"/>
      <c r="C155" s="110"/>
      <c r="D155" s="110"/>
    </row>
    <row r="156" spans="2:4">
      <c r="B156" s="125"/>
      <c r="C156" s="110"/>
      <c r="D156" s="110"/>
    </row>
    <row r="157" spans="2:4">
      <c r="B157" s="125"/>
      <c r="C157" s="110"/>
      <c r="D157" s="110"/>
    </row>
    <row r="158" spans="2:4">
      <c r="B158" s="125"/>
      <c r="C158" s="110"/>
      <c r="D158" s="110"/>
    </row>
    <row r="159" spans="2:4">
      <c r="B159" s="125"/>
      <c r="C159" s="110"/>
      <c r="D159" s="110"/>
    </row>
    <row r="160" spans="2:4">
      <c r="B160" s="125"/>
      <c r="C160" s="110"/>
      <c r="D160" s="110"/>
    </row>
    <row r="161" spans="2:4">
      <c r="B161" s="125"/>
      <c r="C161" s="110"/>
      <c r="D161" s="110"/>
    </row>
    <row r="162" spans="2:4">
      <c r="B162" s="125"/>
      <c r="C162" s="110"/>
      <c r="D162" s="110"/>
    </row>
    <row r="163" spans="2:4">
      <c r="B163" s="125"/>
      <c r="C163" s="110"/>
      <c r="D163" s="110"/>
    </row>
    <row r="164" spans="2:4">
      <c r="B164" s="125"/>
      <c r="C164" s="110"/>
      <c r="D164" s="110"/>
    </row>
    <row r="165" spans="2:4">
      <c r="B165" s="125"/>
      <c r="C165" s="110"/>
      <c r="D165" s="110"/>
    </row>
    <row r="166" spans="2:4">
      <c r="B166" s="125"/>
      <c r="C166" s="110"/>
      <c r="D166" s="110"/>
    </row>
    <row r="167" spans="2:4">
      <c r="B167" s="125"/>
      <c r="C167" s="110"/>
      <c r="D167" s="110"/>
    </row>
    <row r="168" spans="2:4">
      <c r="B168" s="125"/>
      <c r="C168" s="110"/>
      <c r="D168" s="110"/>
    </row>
    <row r="169" spans="2:4">
      <c r="B169" s="125"/>
      <c r="C169" s="110"/>
      <c r="D169" s="110"/>
    </row>
    <row r="170" spans="2:4">
      <c r="B170" s="125"/>
      <c r="C170" s="110"/>
      <c r="D170" s="110"/>
    </row>
    <row r="171" spans="2:4">
      <c r="B171" s="125"/>
      <c r="C171" s="110"/>
      <c r="D171" s="110"/>
    </row>
    <row r="172" spans="2:4">
      <c r="B172" s="125"/>
      <c r="C172" s="110"/>
      <c r="D172" s="110"/>
    </row>
    <row r="173" spans="2:4">
      <c r="B173" s="125"/>
      <c r="C173" s="110"/>
      <c r="D173" s="110"/>
    </row>
    <row r="174" spans="2:4">
      <c r="B174" s="125"/>
      <c r="C174" s="110"/>
      <c r="D174" s="110"/>
    </row>
    <row r="175" spans="2:4">
      <c r="B175" s="125"/>
      <c r="C175" s="110"/>
      <c r="D175" s="110"/>
    </row>
    <row r="176" spans="2:4">
      <c r="B176" s="125"/>
      <c r="C176" s="110"/>
      <c r="D176" s="110"/>
    </row>
    <row r="177" spans="2:4">
      <c r="B177" s="125"/>
      <c r="C177" s="110"/>
      <c r="D177" s="110"/>
    </row>
    <row r="178" spans="2:4">
      <c r="B178" s="125"/>
      <c r="C178" s="110"/>
      <c r="D178" s="110"/>
    </row>
    <row r="179" spans="2:4">
      <c r="B179" s="125"/>
      <c r="C179" s="110"/>
      <c r="D179" s="110"/>
    </row>
    <row r="180" spans="2:4">
      <c r="B180" s="125"/>
      <c r="C180" s="110"/>
      <c r="D180" s="110"/>
    </row>
    <row r="181" spans="2:4">
      <c r="B181" s="125"/>
      <c r="C181" s="110"/>
      <c r="D181" s="110"/>
    </row>
    <row r="182" spans="2:4">
      <c r="B182" s="125"/>
      <c r="C182" s="110"/>
      <c r="D182" s="110"/>
    </row>
    <row r="183" spans="2:4">
      <c r="B183" s="125"/>
      <c r="C183" s="110"/>
      <c r="D183" s="110"/>
    </row>
    <row r="184" spans="2:4">
      <c r="B184" s="125"/>
      <c r="C184" s="110"/>
      <c r="D184" s="110"/>
    </row>
    <row r="185" spans="2:4">
      <c r="B185" s="125"/>
      <c r="C185" s="110"/>
      <c r="D185" s="110"/>
    </row>
    <row r="186" spans="2:4">
      <c r="B186" s="125"/>
      <c r="C186" s="110"/>
      <c r="D186" s="110"/>
    </row>
    <row r="187" spans="2:4">
      <c r="B187" s="125"/>
      <c r="C187" s="110"/>
      <c r="D187" s="110"/>
    </row>
    <row r="188" spans="2:4">
      <c r="B188" s="125"/>
      <c r="C188" s="110"/>
      <c r="D188" s="110"/>
    </row>
    <row r="189" spans="2:4">
      <c r="B189" s="125"/>
      <c r="C189" s="110"/>
      <c r="D189" s="110"/>
    </row>
    <row r="190" spans="2:4">
      <c r="B190" s="125"/>
      <c r="C190" s="110"/>
      <c r="D190" s="110"/>
    </row>
    <row r="191" spans="2:4">
      <c r="B191" s="125"/>
      <c r="C191" s="110"/>
      <c r="D191" s="110"/>
    </row>
    <row r="192" spans="2:4">
      <c r="B192" s="125"/>
      <c r="C192" s="110"/>
      <c r="D192" s="110"/>
    </row>
    <row r="193" spans="2:4">
      <c r="B193" s="125"/>
      <c r="C193" s="110"/>
      <c r="D193" s="110"/>
    </row>
    <row r="194" spans="2:4">
      <c r="B194" s="125"/>
      <c r="C194" s="110"/>
      <c r="D194" s="110"/>
    </row>
    <row r="195" spans="2:4">
      <c r="B195" s="125"/>
      <c r="C195" s="110"/>
      <c r="D195" s="110"/>
    </row>
    <row r="196" spans="2:4">
      <c r="B196" s="125"/>
      <c r="C196" s="110"/>
      <c r="D196" s="110"/>
    </row>
    <row r="197" spans="2:4">
      <c r="B197" s="125"/>
      <c r="C197" s="110"/>
      <c r="D197" s="110"/>
    </row>
    <row r="198" spans="2:4">
      <c r="B198" s="125"/>
      <c r="C198" s="110"/>
      <c r="D198" s="110"/>
    </row>
    <row r="199" spans="2:4">
      <c r="B199" s="125"/>
      <c r="C199" s="110"/>
      <c r="D199" s="110"/>
    </row>
    <row r="200" spans="2:4">
      <c r="B200" s="125"/>
      <c r="C200" s="110"/>
      <c r="D200" s="110"/>
    </row>
    <row r="201" spans="2:4">
      <c r="B201" s="125"/>
      <c r="C201" s="110"/>
      <c r="D201" s="110"/>
    </row>
    <row r="202" spans="2:4">
      <c r="B202" s="125"/>
      <c r="C202" s="110"/>
      <c r="D202" s="110"/>
    </row>
    <row r="203" spans="2:4">
      <c r="B203" s="125"/>
      <c r="C203" s="110"/>
      <c r="D203" s="110"/>
    </row>
    <row r="204" spans="2:4">
      <c r="B204" s="125"/>
      <c r="C204" s="110"/>
      <c r="D204" s="110"/>
    </row>
    <row r="205" spans="2:4">
      <c r="B205" s="125"/>
      <c r="C205" s="110"/>
      <c r="D205" s="110"/>
    </row>
    <row r="206" spans="2:4">
      <c r="B206" s="125"/>
      <c r="C206" s="110"/>
      <c r="D206" s="110"/>
    </row>
    <row r="207" spans="2:4">
      <c r="B207" s="125"/>
      <c r="C207" s="110"/>
      <c r="D207" s="110"/>
    </row>
    <row r="208" spans="2:4">
      <c r="B208" s="125"/>
      <c r="C208" s="110"/>
      <c r="D208" s="110"/>
    </row>
    <row r="209" spans="2:4">
      <c r="B209" s="125"/>
      <c r="C209" s="110"/>
      <c r="D209" s="110"/>
    </row>
    <row r="210" spans="2:4">
      <c r="B210" s="125"/>
      <c r="C210" s="110"/>
      <c r="D210" s="110"/>
    </row>
    <row r="211" spans="2:4">
      <c r="B211" s="125"/>
      <c r="C211" s="110"/>
      <c r="D211" s="110"/>
    </row>
    <row r="212" spans="2:4">
      <c r="B212" s="125"/>
      <c r="C212" s="110"/>
      <c r="D212" s="110"/>
    </row>
    <row r="213" spans="2:4">
      <c r="B213" s="125"/>
      <c r="C213" s="110"/>
      <c r="D213" s="110"/>
    </row>
    <row r="214" spans="2:4">
      <c r="B214" s="125"/>
      <c r="C214" s="110"/>
      <c r="D214" s="110"/>
    </row>
    <row r="215" spans="2:4">
      <c r="B215" s="125"/>
      <c r="C215" s="110"/>
      <c r="D215" s="110"/>
    </row>
    <row r="216" spans="2:4">
      <c r="B216" s="125"/>
      <c r="C216" s="110"/>
      <c r="D216" s="110"/>
    </row>
    <row r="217" spans="2:4">
      <c r="B217" s="125"/>
      <c r="C217" s="110"/>
      <c r="D217" s="110"/>
    </row>
    <row r="218" spans="2:4">
      <c r="B218" s="125"/>
      <c r="C218" s="110"/>
      <c r="D218" s="110"/>
    </row>
    <row r="219" spans="2:4">
      <c r="B219" s="125"/>
      <c r="C219" s="110"/>
      <c r="D219" s="110"/>
    </row>
    <row r="220" spans="2:4">
      <c r="B220" s="125"/>
      <c r="C220" s="110"/>
      <c r="D220" s="110"/>
    </row>
    <row r="221" spans="2:4">
      <c r="B221" s="125"/>
      <c r="C221" s="110"/>
      <c r="D221" s="110"/>
    </row>
    <row r="222" spans="2:4">
      <c r="B222" s="125"/>
      <c r="C222" s="110"/>
      <c r="D222" s="110"/>
    </row>
    <row r="223" spans="2:4">
      <c r="B223" s="125"/>
      <c r="C223" s="110"/>
      <c r="D223" s="110"/>
    </row>
    <row r="224" spans="2:4">
      <c r="B224" s="125"/>
      <c r="C224" s="110"/>
      <c r="D224" s="110"/>
    </row>
    <row r="225" spans="2:4">
      <c r="B225" s="125"/>
      <c r="C225" s="110"/>
      <c r="D225" s="110"/>
    </row>
    <row r="226" spans="2:4">
      <c r="B226" s="125"/>
      <c r="C226" s="110"/>
      <c r="D226" s="110"/>
    </row>
    <row r="227" spans="2:4">
      <c r="B227" s="125"/>
      <c r="C227" s="110"/>
      <c r="D227" s="110"/>
    </row>
    <row r="228" spans="2:4">
      <c r="B228" s="125"/>
      <c r="C228" s="110"/>
      <c r="D228" s="110"/>
    </row>
    <row r="229" spans="2:4">
      <c r="B229" s="125"/>
      <c r="C229" s="110"/>
      <c r="D229" s="110"/>
    </row>
    <row r="230" spans="2:4">
      <c r="B230" s="125"/>
      <c r="C230" s="110"/>
      <c r="D230" s="110"/>
    </row>
    <row r="231" spans="2:4">
      <c r="B231" s="125"/>
      <c r="C231" s="110"/>
      <c r="D231" s="110"/>
    </row>
    <row r="232" spans="2:4">
      <c r="B232" s="125"/>
      <c r="C232" s="110"/>
      <c r="D232" s="110"/>
    </row>
    <row r="233" spans="2:4">
      <c r="B233" s="125"/>
      <c r="C233" s="110"/>
      <c r="D233" s="110"/>
    </row>
    <row r="234" spans="2:4">
      <c r="B234" s="125"/>
      <c r="C234" s="110"/>
      <c r="D234" s="110"/>
    </row>
    <row r="235" spans="2:4">
      <c r="B235" s="125"/>
      <c r="C235" s="110"/>
      <c r="D235" s="110"/>
    </row>
    <row r="236" spans="2:4">
      <c r="B236" s="125"/>
      <c r="C236" s="110"/>
      <c r="D236" s="110"/>
    </row>
    <row r="237" spans="2:4">
      <c r="B237" s="125"/>
      <c r="C237" s="110"/>
      <c r="D237" s="110"/>
    </row>
    <row r="238" spans="2:4">
      <c r="B238" s="125"/>
      <c r="C238" s="110"/>
      <c r="D238" s="110"/>
    </row>
    <row r="239" spans="2:4">
      <c r="B239" s="125"/>
      <c r="C239" s="110"/>
      <c r="D239" s="110"/>
    </row>
    <row r="240" spans="2:4">
      <c r="B240" s="125"/>
      <c r="C240" s="110"/>
      <c r="D240" s="110"/>
    </row>
    <row r="241" spans="2:4">
      <c r="B241" s="125"/>
      <c r="C241" s="110"/>
      <c r="D241" s="110"/>
    </row>
    <row r="242" spans="2:4">
      <c r="B242" s="125"/>
      <c r="C242" s="110"/>
      <c r="D242" s="110"/>
    </row>
    <row r="243" spans="2:4">
      <c r="B243" s="125"/>
      <c r="C243" s="110"/>
      <c r="D243" s="110"/>
    </row>
    <row r="244" spans="2:4">
      <c r="B244" s="125"/>
      <c r="C244" s="110"/>
      <c r="D244" s="110"/>
    </row>
    <row r="245" spans="2:4">
      <c r="B245" s="125"/>
      <c r="C245" s="110"/>
      <c r="D245" s="110"/>
    </row>
    <row r="246" spans="2:4">
      <c r="B246" s="125"/>
      <c r="C246" s="110"/>
      <c r="D246" s="110"/>
    </row>
    <row r="247" spans="2:4">
      <c r="B247" s="125"/>
      <c r="C247" s="110"/>
      <c r="D247" s="110"/>
    </row>
    <row r="248" spans="2:4">
      <c r="B248" s="125"/>
      <c r="C248" s="110"/>
      <c r="D248" s="110"/>
    </row>
    <row r="249" spans="2:4">
      <c r="B249" s="125"/>
      <c r="C249" s="110"/>
      <c r="D249" s="110"/>
    </row>
    <row r="250" spans="2:4">
      <c r="B250" s="125"/>
      <c r="C250" s="110"/>
      <c r="D250" s="110"/>
    </row>
    <row r="251" spans="2:4">
      <c r="B251" s="125"/>
      <c r="C251" s="110"/>
      <c r="D251" s="110"/>
    </row>
    <row r="252" spans="2:4">
      <c r="B252" s="125"/>
      <c r="C252" s="110"/>
      <c r="D252" s="110"/>
    </row>
    <row r="253" spans="2:4">
      <c r="B253" s="125"/>
      <c r="C253" s="110"/>
      <c r="D253" s="110"/>
    </row>
    <row r="254" spans="2:4">
      <c r="B254" s="125"/>
      <c r="C254" s="110"/>
      <c r="D254" s="110"/>
    </row>
    <row r="255" spans="2:4">
      <c r="B255" s="125"/>
      <c r="C255" s="110"/>
      <c r="D255" s="110"/>
    </row>
    <row r="256" spans="2:4">
      <c r="B256" s="125"/>
      <c r="C256" s="110"/>
      <c r="D256" s="110"/>
    </row>
    <row r="257" spans="2:4">
      <c r="B257" s="125"/>
      <c r="C257" s="110"/>
      <c r="D257" s="110"/>
    </row>
    <row r="258" spans="2:4">
      <c r="B258" s="125"/>
      <c r="C258" s="110"/>
      <c r="D258" s="110"/>
    </row>
    <row r="259" spans="2:4">
      <c r="B259" s="125"/>
      <c r="C259" s="110"/>
      <c r="D259" s="110"/>
    </row>
    <row r="260" spans="2:4">
      <c r="B260" s="125"/>
      <c r="C260" s="110"/>
      <c r="D260" s="110"/>
    </row>
    <row r="261" spans="2:4">
      <c r="B261" s="125"/>
      <c r="C261" s="110"/>
      <c r="D261" s="110"/>
    </row>
    <row r="262" spans="2:4">
      <c r="B262" s="125"/>
      <c r="C262" s="110"/>
      <c r="D262" s="110"/>
    </row>
    <row r="263" spans="2:4">
      <c r="B263" s="125"/>
      <c r="C263" s="110"/>
      <c r="D263" s="110"/>
    </row>
    <row r="264" spans="2:4">
      <c r="B264" s="125"/>
      <c r="C264" s="110"/>
      <c r="D264" s="110"/>
    </row>
    <row r="265" spans="2:4">
      <c r="B265" s="125"/>
      <c r="C265" s="110"/>
      <c r="D265" s="110"/>
    </row>
    <row r="266" spans="2:4">
      <c r="B266" s="125"/>
      <c r="C266" s="110"/>
      <c r="D266" s="110"/>
    </row>
    <row r="267" spans="2:4">
      <c r="B267" s="125"/>
      <c r="C267" s="110"/>
      <c r="D267" s="110"/>
    </row>
    <row r="268" spans="2:4">
      <c r="B268" s="125"/>
      <c r="C268" s="110"/>
      <c r="D268" s="110"/>
    </row>
    <row r="269" spans="2:4">
      <c r="B269" s="125"/>
      <c r="C269" s="110"/>
      <c r="D269" s="110"/>
    </row>
    <row r="270" spans="2:4">
      <c r="B270" s="125"/>
      <c r="C270" s="110"/>
      <c r="D270" s="110"/>
    </row>
    <row r="271" spans="2:4">
      <c r="B271" s="125"/>
      <c r="C271" s="110"/>
      <c r="D271" s="110"/>
    </row>
    <row r="272" spans="2:4">
      <c r="B272" s="125"/>
      <c r="C272" s="110"/>
      <c r="D272" s="110"/>
    </row>
    <row r="273" spans="2:4">
      <c r="B273" s="125"/>
      <c r="C273" s="110"/>
      <c r="D273" s="110"/>
    </row>
    <row r="274" spans="2:4">
      <c r="B274" s="125"/>
      <c r="C274" s="110"/>
      <c r="D274" s="110"/>
    </row>
    <row r="275" spans="2:4">
      <c r="B275" s="125"/>
      <c r="C275" s="110"/>
      <c r="D275" s="110"/>
    </row>
    <row r="276" spans="2:4">
      <c r="B276" s="125"/>
      <c r="C276" s="110"/>
      <c r="D276" s="110"/>
    </row>
    <row r="277" spans="2:4">
      <c r="B277" s="125"/>
      <c r="C277" s="110"/>
      <c r="D277" s="110"/>
    </row>
    <row r="278" spans="2:4">
      <c r="B278" s="125"/>
      <c r="C278" s="110"/>
      <c r="D278" s="110"/>
    </row>
    <row r="279" spans="2:4">
      <c r="B279" s="125"/>
      <c r="C279" s="110"/>
      <c r="D279" s="110"/>
    </row>
    <row r="280" spans="2:4">
      <c r="B280" s="125"/>
      <c r="C280" s="110"/>
      <c r="D280" s="110"/>
    </row>
    <row r="281" spans="2:4">
      <c r="B281" s="125"/>
      <c r="C281" s="110"/>
      <c r="D281" s="110"/>
    </row>
    <row r="282" spans="2:4">
      <c r="B282" s="125"/>
      <c r="C282" s="110"/>
      <c r="D282" s="110"/>
    </row>
    <row r="283" spans="2:4">
      <c r="B283" s="125"/>
      <c r="C283" s="110"/>
      <c r="D283" s="110"/>
    </row>
    <row r="284" spans="2:4">
      <c r="B284" s="125"/>
      <c r="C284" s="110"/>
      <c r="D284" s="110"/>
    </row>
    <row r="285" spans="2:4">
      <c r="B285" s="125"/>
      <c r="C285" s="110"/>
      <c r="D285" s="110"/>
    </row>
    <row r="286" spans="2:4">
      <c r="B286" s="125"/>
      <c r="C286" s="110"/>
      <c r="D286" s="110"/>
    </row>
    <row r="287" spans="2:4">
      <c r="B287" s="125"/>
      <c r="C287" s="110"/>
      <c r="D287" s="110"/>
    </row>
    <row r="288" spans="2:4">
      <c r="B288" s="125"/>
      <c r="C288" s="110"/>
      <c r="D288" s="110"/>
    </row>
    <row r="289" spans="2:4">
      <c r="B289" s="125"/>
      <c r="C289" s="110"/>
      <c r="D289" s="110"/>
    </row>
    <row r="290" spans="2:4">
      <c r="B290" s="125"/>
      <c r="C290" s="110"/>
      <c r="D290" s="110"/>
    </row>
    <row r="291" spans="2:4">
      <c r="B291" s="125"/>
      <c r="C291" s="110"/>
      <c r="D291" s="110"/>
    </row>
    <row r="292" spans="2:4">
      <c r="B292" s="125"/>
      <c r="C292" s="110"/>
      <c r="D292" s="110"/>
    </row>
    <row r="293" spans="2:4">
      <c r="B293" s="125"/>
      <c r="C293" s="110"/>
      <c r="D293" s="110"/>
    </row>
    <row r="294" spans="2:4">
      <c r="B294" s="125"/>
      <c r="C294" s="110"/>
      <c r="D294" s="110"/>
    </row>
    <row r="295" spans="2:4">
      <c r="B295" s="125"/>
      <c r="C295" s="110"/>
      <c r="D295" s="110"/>
    </row>
    <row r="296" spans="2:4">
      <c r="B296" s="125"/>
      <c r="C296" s="110"/>
      <c r="D296" s="110"/>
    </row>
    <row r="297" spans="2:4">
      <c r="B297" s="125"/>
      <c r="C297" s="110"/>
      <c r="D297" s="110"/>
    </row>
    <row r="298" spans="2:4">
      <c r="B298" s="125"/>
      <c r="C298" s="110"/>
      <c r="D298" s="110"/>
    </row>
    <row r="299" spans="2:4">
      <c r="B299" s="125"/>
      <c r="C299" s="110"/>
      <c r="D299" s="110"/>
    </row>
    <row r="300" spans="2:4">
      <c r="B300" s="125"/>
      <c r="C300" s="110"/>
      <c r="D300" s="110"/>
    </row>
    <row r="301" spans="2:4">
      <c r="B301" s="125"/>
      <c r="C301" s="110"/>
      <c r="D301" s="110"/>
    </row>
    <row r="302" spans="2:4">
      <c r="B302" s="125"/>
      <c r="C302" s="110"/>
      <c r="D302" s="110"/>
    </row>
    <row r="303" spans="2:4">
      <c r="B303" s="125"/>
      <c r="C303" s="110"/>
      <c r="D303" s="110"/>
    </row>
    <row r="304" spans="2:4">
      <c r="B304" s="125"/>
      <c r="C304" s="110"/>
      <c r="D304" s="110"/>
    </row>
    <row r="305" spans="2:4">
      <c r="B305" s="125"/>
      <c r="C305" s="110"/>
      <c r="D305" s="110"/>
    </row>
    <row r="306" spans="2:4">
      <c r="B306" s="125"/>
      <c r="C306" s="110"/>
      <c r="D306" s="110"/>
    </row>
    <row r="307" spans="2:4">
      <c r="B307" s="125"/>
      <c r="C307" s="110"/>
      <c r="D307" s="110"/>
    </row>
    <row r="308" spans="2:4">
      <c r="B308" s="125"/>
      <c r="C308" s="110"/>
      <c r="D308" s="110"/>
    </row>
    <row r="309" spans="2:4">
      <c r="B309" s="125"/>
      <c r="C309" s="110"/>
      <c r="D309" s="110"/>
    </row>
    <row r="310" spans="2:4">
      <c r="B310" s="125"/>
      <c r="C310" s="110"/>
      <c r="D310" s="110"/>
    </row>
    <row r="311" spans="2:4">
      <c r="B311" s="125"/>
      <c r="C311" s="110"/>
      <c r="D311" s="110"/>
    </row>
    <row r="312" spans="2:4">
      <c r="B312" s="125"/>
      <c r="C312" s="110"/>
      <c r="D312" s="110"/>
    </row>
    <row r="313" spans="2:4">
      <c r="B313" s="125"/>
      <c r="C313" s="110"/>
      <c r="D313" s="110"/>
    </row>
    <row r="314" spans="2:4">
      <c r="B314" s="125"/>
      <c r="C314" s="110"/>
      <c r="D314" s="110"/>
    </row>
    <row r="315" spans="2:4">
      <c r="B315" s="125"/>
      <c r="C315" s="110"/>
      <c r="D315" s="110"/>
    </row>
    <row r="316" spans="2:4">
      <c r="B316" s="125"/>
      <c r="C316" s="110"/>
      <c r="D316" s="110"/>
    </row>
    <row r="317" spans="2:4">
      <c r="B317" s="125"/>
      <c r="C317" s="110"/>
      <c r="D317" s="110"/>
    </row>
    <row r="318" spans="2:4">
      <c r="B318" s="125"/>
      <c r="C318" s="110"/>
      <c r="D318" s="110"/>
    </row>
    <row r="319" spans="2:4">
      <c r="B319" s="125"/>
      <c r="C319" s="110"/>
      <c r="D319" s="110"/>
    </row>
    <row r="320" spans="2:4">
      <c r="B320" s="125"/>
      <c r="C320" s="110"/>
      <c r="D320" s="110"/>
    </row>
    <row r="321" spans="2:4">
      <c r="B321" s="125"/>
      <c r="C321" s="110"/>
      <c r="D321" s="110"/>
    </row>
    <row r="322" spans="2:4">
      <c r="B322" s="125"/>
      <c r="C322" s="110"/>
      <c r="D322" s="110"/>
    </row>
    <row r="323" spans="2:4">
      <c r="B323" s="125"/>
      <c r="C323" s="110"/>
      <c r="D323" s="110"/>
    </row>
    <row r="324" spans="2:4">
      <c r="B324" s="125"/>
      <c r="C324" s="110"/>
      <c r="D324" s="110"/>
    </row>
    <row r="325" spans="2:4">
      <c r="B325" s="125"/>
      <c r="C325" s="110"/>
      <c r="D325" s="110"/>
    </row>
    <row r="326" spans="2:4">
      <c r="B326" s="125"/>
      <c r="C326" s="110"/>
      <c r="D326" s="110"/>
    </row>
    <row r="327" spans="2:4">
      <c r="B327" s="125"/>
      <c r="C327" s="110"/>
      <c r="D327" s="110"/>
    </row>
    <row r="328" spans="2:4">
      <c r="B328" s="125"/>
      <c r="C328" s="110"/>
      <c r="D328" s="110"/>
    </row>
    <row r="329" spans="2:4">
      <c r="B329" s="125"/>
      <c r="C329" s="110"/>
      <c r="D329" s="110"/>
    </row>
    <row r="330" spans="2:4">
      <c r="B330" s="125"/>
      <c r="C330" s="110"/>
      <c r="D330" s="110"/>
    </row>
    <row r="331" spans="2:4">
      <c r="B331" s="125"/>
      <c r="C331" s="110"/>
      <c r="D331" s="110"/>
    </row>
    <row r="332" spans="2:4">
      <c r="B332" s="125"/>
      <c r="C332" s="110"/>
      <c r="D332" s="110"/>
    </row>
    <row r="333" spans="2:4">
      <c r="B333" s="125"/>
      <c r="C333" s="110"/>
      <c r="D333" s="110"/>
    </row>
    <row r="334" spans="2:4">
      <c r="B334" s="125"/>
      <c r="C334" s="110"/>
      <c r="D334" s="110"/>
    </row>
    <row r="335" spans="2:4">
      <c r="B335" s="125"/>
      <c r="C335" s="110"/>
      <c r="D335" s="110"/>
    </row>
    <row r="336" spans="2:4">
      <c r="B336" s="125"/>
      <c r="C336" s="110"/>
      <c r="D336" s="110"/>
    </row>
    <row r="337" spans="2:4">
      <c r="B337" s="125"/>
      <c r="C337" s="110"/>
      <c r="D337" s="110"/>
    </row>
    <row r="338" spans="2:4">
      <c r="B338" s="125"/>
      <c r="C338" s="110"/>
      <c r="D338" s="110"/>
    </row>
    <row r="339" spans="2:4">
      <c r="B339" s="125"/>
      <c r="C339" s="110"/>
      <c r="D339" s="110"/>
    </row>
    <row r="340" spans="2:4">
      <c r="B340" s="125"/>
      <c r="C340" s="110"/>
      <c r="D340" s="110"/>
    </row>
    <row r="341" spans="2:4">
      <c r="B341" s="125"/>
      <c r="C341" s="110"/>
      <c r="D341" s="110"/>
    </row>
    <row r="342" spans="2:4">
      <c r="B342" s="125"/>
      <c r="C342" s="110"/>
      <c r="D342" s="110"/>
    </row>
    <row r="343" spans="2:4">
      <c r="B343" s="125"/>
      <c r="C343" s="110"/>
      <c r="D343" s="110"/>
    </row>
    <row r="344" spans="2:4">
      <c r="B344" s="125"/>
      <c r="C344" s="110"/>
      <c r="D344" s="110"/>
    </row>
    <row r="345" spans="2:4">
      <c r="B345" s="125"/>
      <c r="C345" s="110"/>
      <c r="D345" s="110"/>
    </row>
    <row r="346" spans="2:4">
      <c r="B346" s="125"/>
      <c r="C346" s="110"/>
      <c r="D346" s="110"/>
    </row>
    <row r="347" spans="2:4">
      <c r="B347" s="125"/>
      <c r="C347" s="110"/>
      <c r="D347" s="110"/>
    </row>
    <row r="348" spans="2:4">
      <c r="B348" s="125"/>
      <c r="C348" s="110"/>
      <c r="D348" s="110"/>
    </row>
    <row r="349" spans="2:4">
      <c r="B349" s="125"/>
      <c r="C349" s="110"/>
      <c r="D349" s="110"/>
    </row>
    <row r="350" spans="2:4">
      <c r="B350" s="125"/>
      <c r="C350" s="110"/>
      <c r="D350" s="110"/>
    </row>
    <row r="351" spans="2:4">
      <c r="B351" s="125"/>
      <c r="C351" s="110"/>
      <c r="D351" s="110"/>
    </row>
    <row r="352" spans="2:4">
      <c r="B352" s="125"/>
      <c r="C352" s="110"/>
      <c r="D352" s="110"/>
    </row>
    <row r="353" spans="2:4">
      <c r="B353" s="125"/>
      <c r="C353" s="110"/>
      <c r="D353" s="110"/>
    </row>
    <row r="354" spans="2:4">
      <c r="B354" s="125"/>
      <c r="C354" s="110"/>
      <c r="D354" s="110"/>
    </row>
    <row r="355" spans="2:4">
      <c r="B355" s="125"/>
      <c r="C355" s="110"/>
      <c r="D355" s="110"/>
    </row>
    <row r="356" spans="2:4">
      <c r="B356" s="125"/>
      <c r="C356" s="110"/>
      <c r="D356" s="110"/>
    </row>
    <row r="357" spans="2:4">
      <c r="B357" s="125"/>
      <c r="C357" s="110"/>
      <c r="D357" s="110"/>
    </row>
    <row r="358" spans="2:4">
      <c r="B358" s="125"/>
      <c r="C358" s="110"/>
      <c r="D358" s="110"/>
    </row>
    <row r="359" spans="2:4">
      <c r="B359" s="125"/>
      <c r="C359" s="110"/>
      <c r="D359" s="110"/>
    </row>
    <row r="360" spans="2:4">
      <c r="B360" s="125"/>
      <c r="C360" s="110"/>
      <c r="D360" s="110"/>
    </row>
    <row r="361" spans="2:4">
      <c r="B361" s="125"/>
      <c r="C361" s="110"/>
      <c r="D361" s="110"/>
    </row>
    <row r="362" spans="2:4">
      <c r="B362" s="125"/>
      <c r="C362" s="110"/>
      <c r="D362" s="110"/>
    </row>
    <row r="363" spans="2:4">
      <c r="B363" s="125"/>
      <c r="C363" s="110"/>
      <c r="D363" s="110"/>
    </row>
    <row r="364" spans="2:4">
      <c r="B364" s="125"/>
      <c r="C364" s="110"/>
      <c r="D364" s="110"/>
    </row>
    <row r="365" spans="2:4">
      <c r="B365" s="125"/>
      <c r="C365" s="110"/>
      <c r="D365" s="110"/>
    </row>
    <row r="366" spans="2:4">
      <c r="B366" s="125"/>
      <c r="C366" s="110"/>
      <c r="D366" s="110"/>
    </row>
    <row r="367" spans="2:4">
      <c r="B367" s="125"/>
      <c r="C367" s="110"/>
      <c r="D367" s="110"/>
    </row>
    <row r="368" spans="2:4">
      <c r="B368" s="125"/>
      <c r="C368" s="110"/>
      <c r="D368" s="110"/>
    </row>
    <row r="369" spans="2:4">
      <c r="B369" s="125"/>
      <c r="C369" s="110"/>
      <c r="D369" s="110"/>
    </row>
    <row r="370" spans="2:4">
      <c r="B370" s="125"/>
      <c r="C370" s="110"/>
      <c r="D370" s="110"/>
    </row>
    <row r="371" spans="2:4">
      <c r="B371" s="125"/>
      <c r="C371" s="110"/>
      <c r="D371" s="110"/>
    </row>
    <row r="372" spans="2:4">
      <c r="B372" s="125"/>
      <c r="C372" s="110"/>
      <c r="D372" s="110"/>
    </row>
    <row r="373" spans="2:4">
      <c r="B373" s="125"/>
      <c r="C373" s="110"/>
      <c r="D373" s="110"/>
    </row>
    <row r="374" spans="2:4">
      <c r="B374" s="125"/>
      <c r="C374" s="110"/>
      <c r="D374" s="110"/>
    </row>
    <row r="375" spans="2:4">
      <c r="B375" s="125"/>
      <c r="C375" s="110"/>
      <c r="D375" s="110"/>
    </row>
    <row r="376" spans="2:4">
      <c r="B376" s="125"/>
      <c r="C376" s="110"/>
      <c r="D376" s="110"/>
    </row>
    <row r="377" spans="2:4">
      <c r="B377" s="125"/>
      <c r="C377" s="110"/>
      <c r="D377" s="110"/>
    </row>
    <row r="378" spans="2:4">
      <c r="B378" s="125"/>
      <c r="C378" s="110"/>
      <c r="D378" s="110"/>
    </row>
    <row r="379" spans="2:4">
      <c r="B379" s="125"/>
      <c r="C379" s="110"/>
      <c r="D379" s="110"/>
    </row>
    <row r="380" spans="2:4">
      <c r="B380" s="125"/>
      <c r="C380" s="110"/>
      <c r="D380" s="110"/>
    </row>
    <row r="381" spans="2:4">
      <c r="B381" s="125"/>
      <c r="C381" s="110"/>
      <c r="D381" s="110"/>
    </row>
    <row r="382" spans="2:4">
      <c r="B382" s="125"/>
      <c r="C382" s="110"/>
      <c r="D382" s="110"/>
    </row>
    <row r="383" spans="2:4">
      <c r="B383" s="125"/>
      <c r="C383" s="110"/>
      <c r="D383" s="110"/>
    </row>
    <row r="384" spans="2:4">
      <c r="B384" s="125"/>
      <c r="C384" s="110"/>
      <c r="D384" s="110"/>
    </row>
    <row r="385" spans="2:4">
      <c r="B385" s="125"/>
      <c r="C385" s="110"/>
      <c r="D385" s="110"/>
    </row>
    <row r="386" spans="2:4">
      <c r="B386" s="125"/>
      <c r="C386" s="110"/>
      <c r="D386" s="110"/>
    </row>
    <row r="387" spans="2:4">
      <c r="B387" s="125"/>
      <c r="C387" s="110"/>
      <c r="D387" s="110"/>
    </row>
    <row r="388" spans="2:4">
      <c r="B388" s="125"/>
      <c r="C388" s="110"/>
      <c r="D388" s="110"/>
    </row>
    <row r="389" spans="2:4">
      <c r="B389" s="125"/>
      <c r="C389" s="110"/>
      <c r="D389" s="110"/>
    </row>
    <row r="390" spans="2:4">
      <c r="B390" s="125"/>
      <c r="C390" s="110"/>
      <c r="D390" s="110"/>
    </row>
    <row r="391" spans="2:4">
      <c r="B391" s="125"/>
      <c r="C391" s="110"/>
      <c r="D391" s="110"/>
    </row>
    <row r="392" spans="2:4">
      <c r="B392" s="125"/>
      <c r="C392" s="110"/>
      <c r="D392" s="110"/>
    </row>
    <row r="393" spans="2:4">
      <c r="B393" s="125"/>
      <c r="C393" s="110"/>
      <c r="D393" s="110"/>
    </row>
    <row r="394" spans="2:4">
      <c r="B394" s="125"/>
      <c r="C394" s="110"/>
      <c r="D394" s="110"/>
    </row>
    <row r="395" spans="2:4">
      <c r="B395" s="125"/>
      <c r="C395" s="110"/>
      <c r="D395" s="110"/>
    </row>
    <row r="396" spans="2:4">
      <c r="B396" s="125"/>
      <c r="C396" s="110"/>
      <c r="D396" s="110"/>
    </row>
    <row r="397" spans="2:4">
      <c r="B397" s="125"/>
      <c r="C397" s="110"/>
      <c r="D397" s="110"/>
    </row>
    <row r="398" spans="2:4">
      <c r="B398" s="125"/>
      <c r="C398" s="110"/>
      <c r="D398" s="110"/>
    </row>
    <row r="399" spans="2:4">
      <c r="B399" s="125"/>
      <c r="C399" s="110"/>
      <c r="D399" s="110"/>
    </row>
    <row r="400" spans="2:4">
      <c r="B400" s="125"/>
      <c r="C400" s="110"/>
      <c r="D400" s="110"/>
    </row>
    <row r="401" spans="2:4">
      <c r="B401" s="125"/>
      <c r="C401" s="110"/>
      <c r="D401" s="110"/>
    </row>
    <row r="402" spans="2:4">
      <c r="B402" s="125"/>
      <c r="C402" s="110"/>
      <c r="D402" s="110"/>
    </row>
    <row r="403" spans="2:4">
      <c r="B403" s="125"/>
      <c r="C403" s="110"/>
      <c r="D403" s="110"/>
    </row>
    <row r="404" spans="2:4">
      <c r="B404" s="125"/>
      <c r="C404" s="110"/>
      <c r="D404" s="110"/>
    </row>
    <row r="405" spans="2:4">
      <c r="B405" s="125"/>
      <c r="C405" s="110"/>
      <c r="D405" s="110"/>
    </row>
    <row r="406" spans="2:4">
      <c r="B406" s="125"/>
      <c r="C406" s="110"/>
      <c r="D406" s="110"/>
    </row>
    <row r="407" spans="2:4">
      <c r="B407" s="125"/>
      <c r="C407" s="110"/>
      <c r="D407" s="110"/>
    </row>
    <row r="408" spans="2:4">
      <c r="B408" s="125"/>
      <c r="C408" s="110"/>
      <c r="D408" s="110"/>
    </row>
    <row r="409" spans="2:4">
      <c r="B409" s="125"/>
      <c r="C409" s="110"/>
      <c r="D409" s="110"/>
    </row>
    <row r="410" spans="2:4">
      <c r="B410" s="125"/>
      <c r="C410" s="110"/>
      <c r="D410" s="110"/>
    </row>
    <row r="411" spans="2:4">
      <c r="B411" s="125"/>
      <c r="C411" s="110"/>
      <c r="D411" s="110"/>
    </row>
    <row r="412" spans="2:4">
      <c r="B412" s="125"/>
      <c r="C412" s="110"/>
      <c r="D412" s="110"/>
    </row>
    <row r="413" spans="2:4">
      <c r="B413" s="125"/>
      <c r="C413" s="110"/>
      <c r="D413" s="110"/>
    </row>
    <row r="414" spans="2:4">
      <c r="B414" s="125"/>
      <c r="C414" s="110"/>
      <c r="D414" s="110"/>
    </row>
    <row r="415" spans="2:4">
      <c r="B415" s="125"/>
      <c r="C415" s="110"/>
      <c r="D415" s="110"/>
    </row>
    <row r="416" spans="2:4">
      <c r="B416" s="125"/>
      <c r="C416" s="110"/>
      <c r="D416" s="110"/>
    </row>
    <row r="417" spans="2:4">
      <c r="B417" s="125"/>
      <c r="C417" s="110"/>
      <c r="D417" s="110"/>
    </row>
    <row r="418" spans="2:4">
      <c r="B418" s="125"/>
      <c r="C418" s="110"/>
      <c r="D418" s="110"/>
    </row>
    <row r="419" spans="2:4">
      <c r="B419" s="125"/>
      <c r="C419" s="110"/>
      <c r="D419" s="110"/>
    </row>
    <row r="420" spans="2:4">
      <c r="B420" s="125"/>
      <c r="C420" s="110"/>
      <c r="D420" s="110"/>
    </row>
    <row r="421" spans="2:4">
      <c r="B421" s="125"/>
      <c r="C421" s="110"/>
      <c r="D421" s="110"/>
    </row>
    <row r="422" spans="2:4">
      <c r="B422" s="125"/>
      <c r="C422" s="110"/>
      <c r="D422" s="110"/>
    </row>
    <row r="423" spans="2:4">
      <c r="B423" s="125"/>
      <c r="C423" s="110"/>
      <c r="D423" s="110"/>
    </row>
    <row r="424" spans="2:4">
      <c r="B424" s="125"/>
      <c r="C424" s="110"/>
      <c r="D424" s="110"/>
    </row>
    <row r="425" spans="2:4">
      <c r="B425" s="125"/>
      <c r="C425" s="110"/>
      <c r="D425" s="110"/>
    </row>
    <row r="426" spans="2:4">
      <c r="B426" s="125"/>
      <c r="C426" s="110"/>
      <c r="D426" s="110"/>
    </row>
    <row r="427" spans="2:4">
      <c r="B427" s="125"/>
      <c r="C427" s="110"/>
      <c r="D427" s="110"/>
    </row>
    <row r="428" spans="2:4">
      <c r="B428" s="125"/>
      <c r="C428" s="110"/>
      <c r="D428" s="110"/>
    </row>
    <row r="429" spans="2:4">
      <c r="B429" s="125"/>
      <c r="C429" s="110"/>
      <c r="D429" s="110"/>
    </row>
    <row r="430" spans="2:4">
      <c r="B430" s="125"/>
      <c r="C430" s="110"/>
      <c r="D430" s="110"/>
    </row>
    <row r="431" spans="2:4">
      <c r="B431" s="125"/>
      <c r="C431" s="110"/>
      <c r="D431" s="110"/>
    </row>
    <row r="432" spans="2:4">
      <c r="B432" s="125"/>
      <c r="C432" s="110"/>
      <c r="D432" s="110"/>
    </row>
    <row r="433" spans="2:4">
      <c r="B433" s="125"/>
      <c r="C433" s="110"/>
      <c r="D433" s="110"/>
    </row>
    <row r="434" spans="2:4">
      <c r="B434" s="125"/>
      <c r="C434" s="110"/>
      <c r="D434" s="110"/>
    </row>
    <row r="435" spans="2:4">
      <c r="B435" s="125"/>
      <c r="C435" s="110"/>
      <c r="D435" s="110"/>
    </row>
    <row r="436" spans="2:4">
      <c r="B436" s="125"/>
      <c r="C436" s="110"/>
      <c r="D436" s="110"/>
    </row>
    <row r="437" spans="2:4">
      <c r="B437" s="125"/>
      <c r="C437" s="110"/>
      <c r="D437" s="110"/>
    </row>
    <row r="438" spans="2:4">
      <c r="B438" s="125"/>
      <c r="C438" s="110"/>
      <c r="D438" s="110"/>
    </row>
    <row r="439" spans="2:4">
      <c r="B439" s="125"/>
      <c r="C439" s="110"/>
      <c r="D439" s="110"/>
    </row>
    <row r="440" spans="2:4">
      <c r="B440" s="125"/>
      <c r="C440" s="110"/>
      <c r="D440" s="110"/>
    </row>
    <row r="441" spans="2:4">
      <c r="B441" s="125"/>
      <c r="C441" s="110"/>
      <c r="D441" s="110"/>
    </row>
    <row r="442" spans="2:4">
      <c r="B442" s="125"/>
      <c r="C442" s="110"/>
      <c r="D442" s="110"/>
    </row>
    <row r="443" spans="2:4">
      <c r="B443" s="125"/>
      <c r="C443" s="110"/>
      <c r="D443" s="110"/>
    </row>
    <row r="444" spans="2:4">
      <c r="B444" s="125"/>
      <c r="C444" s="110"/>
      <c r="D444" s="110"/>
    </row>
    <row r="445" spans="2:4">
      <c r="B445" s="125"/>
      <c r="C445" s="110"/>
      <c r="D445" s="110"/>
    </row>
    <row r="446" spans="2:4">
      <c r="B446" s="125"/>
      <c r="C446" s="110"/>
      <c r="D446" s="110"/>
    </row>
    <row r="447" spans="2:4">
      <c r="B447" s="125"/>
      <c r="C447" s="110"/>
      <c r="D447" s="110"/>
    </row>
    <row r="448" spans="2:4">
      <c r="B448" s="125"/>
      <c r="C448" s="110"/>
      <c r="D448" s="110"/>
    </row>
    <row r="449" spans="2:4">
      <c r="B449" s="125"/>
      <c r="C449" s="110"/>
      <c r="D449" s="110"/>
    </row>
    <row r="450" spans="2:4">
      <c r="B450" s="125"/>
      <c r="C450" s="110"/>
      <c r="D450" s="110"/>
    </row>
    <row r="451" spans="2:4">
      <c r="B451" s="125"/>
      <c r="C451" s="110"/>
      <c r="D451" s="110"/>
    </row>
    <row r="452" spans="2:4">
      <c r="B452" s="125"/>
      <c r="C452" s="110"/>
      <c r="D452" s="110"/>
    </row>
    <row r="453" spans="2:4">
      <c r="B453" s="125"/>
      <c r="C453" s="110"/>
      <c r="D453" s="110"/>
    </row>
    <row r="454" spans="2:4">
      <c r="B454" s="125"/>
      <c r="C454" s="110"/>
      <c r="D454" s="110"/>
    </row>
    <row r="455" spans="2:4">
      <c r="B455" s="125"/>
      <c r="C455" s="110"/>
      <c r="D455" s="110"/>
    </row>
    <row r="456" spans="2:4">
      <c r="B456" s="125"/>
      <c r="C456" s="110"/>
      <c r="D456" s="110"/>
    </row>
    <row r="457" spans="2:4">
      <c r="B457" s="125"/>
      <c r="C457" s="110"/>
      <c r="D457" s="110"/>
    </row>
    <row r="458" spans="2:4">
      <c r="B458" s="125"/>
      <c r="C458" s="110"/>
      <c r="D458" s="110"/>
    </row>
    <row r="459" spans="2:4">
      <c r="B459" s="125"/>
      <c r="C459" s="110"/>
      <c r="D459" s="110"/>
    </row>
    <row r="460" spans="2:4">
      <c r="B460" s="125"/>
      <c r="C460" s="110"/>
      <c r="D460" s="110"/>
    </row>
    <row r="461" spans="2:4">
      <c r="B461" s="125"/>
      <c r="C461" s="110"/>
      <c r="D461" s="110"/>
    </row>
    <row r="462" spans="2:4">
      <c r="B462" s="125"/>
      <c r="C462" s="110"/>
      <c r="D462" s="110"/>
    </row>
    <row r="463" spans="2:4">
      <c r="B463" s="125"/>
      <c r="C463" s="110"/>
      <c r="D463" s="110"/>
    </row>
    <row r="464" spans="2:4">
      <c r="B464" s="125"/>
      <c r="C464" s="110"/>
      <c r="D464" s="110"/>
    </row>
    <row r="465" spans="2:4">
      <c r="B465" s="125"/>
      <c r="C465" s="110"/>
      <c r="D465" s="110"/>
    </row>
    <row r="466" spans="2:4">
      <c r="B466" s="125"/>
      <c r="C466" s="110"/>
      <c r="D466" s="110"/>
    </row>
    <row r="467" spans="2:4">
      <c r="B467" s="125"/>
      <c r="C467" s="110"/>
      <c r="D467" s="110"/>
    </row>
    <row r="468" spans="2:4">
      <c r="B468" s="125"/>
      <c r="C468" s="110"/>
      <c r="D468" s="110"/>
    </row>
    <row r="469" spans="2:4">
      <c r="B469" s="125"/>
      <c r="C469" s="110"/>
      <c r="D469" s="110"/>
    </row>
    <row r="470" spans="2:4">
      <c r="B470" s="125"/>
      <c r="C470" s="110"/>
      <c r="D470" s="110"/>
    </row>
    <row r="471" spans="2:4">
      <c r="B471" s="125"/>
      <c r="C471" s="110"/>
      <c r="D471" s="110"/>
    </row>
    <row r="472" spans="2:4">
      <c r="B472" s="125"/>
      <c r="C472" s="110"/>
      <c r="D472" s="110"/>
    </row>
    <row r="473" spans="2:4">
      <c r="B473" s="125"/>
      <c r="C473" s="110"/>
      <c r="D473" s="110"/>
    </row>
    <row r="474" spans="2:4">
      <c r="B474" s="125"/>
      <c r="C474" s="110"/>
      <c r="D474" s="110"/>
    </row>
    <row r="475" spans="2:4">
      <c r="B475" s="125"/>
      <c r="C475" s="110"/>
      <c r="D475" s="110"/>
    </row>
    <row r="476" spans="2:4">
      <c r="B476" s="125"/>
      <c r="C476" s="110"/>
      <c r="D476" s="110"/>
    </row>
    <row r="477" spans="2:4">
      <c r="B477" s="125"/>
      <c r="C477" s="110"/>
      <c r="D477" s="110"/>
    </row>
    <row r="478" spans="2:4">
      <c r="B478" s="125"/>
      <c r="C478" s="110"/>
      <c r="D478" s="110"/>
    </row>
    <row r="479" spans="2:4">
      <c r="B479" s="125"/>
      <c r="C479" s="110"/>
      <c r="D479" s="110"/>
    </row>
    <row r="480" spans="2:4">
      <c r="B480" s="125"/>
      <c r="C480" s="110"/>
      <c r="D480" s="110"/>
    </row>
    <row r="481" spans="2:4">
      <c r="B481" s="125"/>
      <c r="C481" s="110"/>
      <c r="D481" s="110"/>
    </row>
    <row r="482" spans="2:4">
      <c r="B482" s="125"/>
      <c r="C482" s="110"/>
      <c r="D482" s="110"/>
    </row>
    <row r="483" spans="2:4">
      <c r="B483" s="125"/>
      <c r="C483" s="110"/>
      <c r="D483" s="110"/>
    </row>
    <row r="484" spans="2:4">
      <c r="B484" s="125"/>
      <c r="C484" s="110"/>
      <c r="D484" s="110"/>
    </row>
    <row r="485" spans="2:4">
      <c r="B485" s="125"/>
      <c r="C485" s="110"/>
      <c r="D485" s="110"/>
    </row>
    <row r="486" spans="2:4">
      <c r="B486" s="125"/>
      <c r="C486" s="110"/>
      <c r="D486" s="110"/>
    </row>
    <row r="487" spans="2:4">
      <c r="B487" s="125"/>
      <c r="C487" s="110"/>
      <c r="D487" s="110"/>
    </row>
    <row r="488" spans="2:4">
      <c r="B488" s="125"/>
      <c r="C488" s="110"/>
      <c r="D488" s="110"/>
    </row>
    <row r="489" spans="2:4">
      <c r="B489" s="125"/>
      <c r="C489" s="110"/>
      <c r="D489" s="110"/>
    </row>
    <row r="490" spans="2:4">
      <c r="B490" s="125"/>
      <c r="C490" s="110"/>
      <c r="D490" s="110"/>
    </row>
    <row r="491" spans="2:4">
      <c r="B491" s="125"/>
      <c r="C491" s="110"/>
      <c r="D491" s="110"/>
    </row>
    <row r="492" spans="2:4">
      <c r="B492" s="125"/>
      <c r="C492" s="110"/>
      <c r="D492" s="110"/>
    </row>
    <row r="493" spans="2:4">
      <c r="B493" s="125"/>
      <c r="C493" s="110"/>
      <c r="D493" s="110"/>
    </row>
    <row r="494" spans="2:4">
      <c r="B494" s="125"/>
      <c r="C494" s="110"/>
      <c r="D494" s="110"/>
    </row>
    <row r="495" spans="2:4">
      <c r="B495" s="125"/>
      <c r="C495" s="110"/>
      <c r="D495" s="110"/>
    </row>
    <row r="496" spans="2:4">
      <c r="B496" s="125"/>
      <c r="C496" s="110"/>
      <c r="D496" s="110"/>
    </row>
    <row r="497" spans="2:4">
      <c r="B497" s="125"/>
      <c r="C497" s="110"/>
      <c r="D497" s="110"/>
    </row>
    <row r="498" spans="2:4">
      <c r="B498" s="125"/>
      <c r="C498" s="110"/>
      <c r="D498" s="110"/>
    </row>
    <row r="499" spans="2:4">
      <c r="B499" s="125"/>
      <c r="C499" s="110"/>
      <c r="D499" s="110"/>
    </row>
    <row r="500" spans="2:4">
      <c r="B500" s="125"/>
      <c r="C500" s="110"/>
      <c r="D500" s="110"/>
    </row>
    <row r="501" spans="2:4">
      <c r="B501" s="125"/>
      <c r="C501" s="110"/>
      <c r="D501" s="110"/>
    </row>
    <row r="502" spans="2:4">
      <c r="B502" s="125"/>
      <c r="C502" s="110"/>
      <c r="D502" s="110"/>
    </row>
    <row r="503" spans="2:4">
      <c r="B503" s="125"/>
      <c r="C503" s="110"/>
      <c r="D503" s="110"/>
    </row>
    <row r="504" spans="2:4">
      <c r="B504" s="125"/>
      <c r="C504" s="110"/>
      <c r="D504" s="110"/>
    </row>
    <row r="505" spans="2:4">
      <c r="B505" s="125"/>
      <c r="C505" s="110"/>
      <c r="D505" s="110"/>
    </row>
    <row r="506" spans="2:4">
      <c r="B506" s="125"/>
      <c r="C506" s="110"/>
      <c r="D506" s="110"/>
    </row>
    <row r="507" spans="2:4">
      <c r="B507" s="125"/>
      <c r="C507" s="110"/>
      <c r="D507" s="110"/>
    </row>
    <row r="508" spans="2:4">
      <c r="B508" s="125"/>
      <c r="C508" s="110"/>
      <c r="D508" s="110"/>
    </row>
    <row r="509" spans="2:4">
      <c r="B509" s="125"/>
      <c r="C509" s="110"/>
      <c r="D509" s="110"/>
    </row>
    <row r="510" spans="2:4">
      <c r="B510" s="125"/>
      <c r="C510" s="110"/>
      <c r="D510" s="110"/>
    </row>
    <row r="511" spans="2:4">
      <c r="B511" s="125"/>
      <c r="C511" s="110"/>
      <c r="D511" s="110"/>
    </row>
    <row r="512" spans="2:4">
      <c r="B512" s="125"/>
      <c r="C512" s="110"/>
      <c r="D512" s="110"/>
    </row>
    <row r="513" spans="2:4">
      <c r="B513" s="125"/>
      <c r="C513" s="110"/>
      <c r="D513" s="110"/>
    </row>
    <row r="514" spans="2:4">
      <c r="B514" s="125"/>
      <c r="C514" s="110"/>
      <c r="D514" s="110"/>
    </row>
    <row r="515" spans="2:4">
      <c r="B515" s="125"/>
      <c r="C515" s="110"/>
      <c r="D515" s="110"/>
    </row>
    <row r="516" spans="2:4">
      <c r="B516" s="125"/>
      <c r="C516" s="110"/>
      <c r="D516" s="110"/>
    </row>
    <row r="517" spans="2:4">
      <c r="B517" s="125"/>
      <c r="C517" s="110"/>
      <c r="D517" s="110"/>
    </row>
    <row r="518" spans="2:4">
      <c r="B518" s="125"/>
      <c r="C518" s="110"/>
      <c r="D518" s="110"/>
    </row>
    <row r="519" spans="2:4">
      <c r="B519" s="125"/>
      <c r="C519" s="110"/>
      <c r="D519" s="110"/>
    </row>
    <row r="520" spans="2:4">
      <c r="B520" s="125"/>
      <c r="C520" s="110"/>
      <c r="D520" s="110"/>
    </row>
    <row r="521" spans="2:4">
      <c r="B521" s="125"/>
      <c r="C521" s="110"/>
      <c r="D521" s="110"/>
    </row>
    <row r="522" spans="2:4">
      <c r="B522" s="125"/>
      <c r="C522" s="110"/>
      <c r="D522" s="110"/>
    </row>
    <row r="523" spans="2:4">
      <c r="B523" s="125"/>
      <c r="C523" s="110"/>
      <c r="D523" s="110"/>
    </row>
    <row r="524" spans="2:4">
      <c r="B524" s="125"/>
      <c r="C524" s="110"/>
      <c r="D524" s="110"/>
    </row>
    <row r="525" spans="2:4">
      <c r="B525" s="125"/>
      <c r="C525" s="110"/>
      <c r="D525" s="110"/>
    </row>
    <row r="526" spans="2:4">
      <c r="B526" s="125"/>
      <c r="C526" s="110"/>
      <c r="D526" s="110"/>
    </row>
    <row r="527" spans="2:4">
      <c r="B527" s="125"/>
      <c r="C527" s="110"/>
      <c r="D527" s="110"/>
    </row>
    <row r="528" spans="2:4">
      <c r="B528" s="125"/>
      <c r="C528" s="110"/>
      <c r="D528" s="110"/>
    </row>
    <row r="529" spans="2:4">
      <c r="B529" s="125"/>
      <c r="C529" s="110"/>
      <c r="D529" s="110"/>
    </row>
    <row r="530" spans="2:4">
      <c r="B530" s="125"/>
      <c r="C530" s="110"/>
      <c r="D530" s="110"/>
    </row>
    <row r="531" spans="2:4">
      <c r="B531" s="125"/>
      <c r="C531" s="110"/>
      <c r="D531" s="110"/>
    </row>
    <row r="532" spans="2:4">
      <c r="B532" s="125"/>
      <c r="C532" s="110"/>
      <c r="D532" s="110"/>
    </row>
    <row r="533" spans="2:4">
      <c r="B533" s="125"/>
      <c r="C533" s="110"/>
      <c r="D533" s="110"/>
    </row>
    <row r="534" spans="2:4">
      <c r="B534" s="125"/>
      <c r="C534" s="110"/>
      <c r="D534" s="110"/>
    </row>
    <row r="535" spans="2:4">
      <c r="B535" s="125"/>
      <c r="C535" s="110"/>
      <c r="D535" s="110"/>
    </row>
    <row r="536" spans="2:4">
      <c r="B536" s="125"/>
      <c r="C536" s="110"/>
      <c r="D536" s="110"/>
    </row>
    <row r="537" spans="2:4">
      <c r="B537" s="125"/>
      <c r="C537" s="110"/>
      <c r="D537" s="110"/>
    </row>
    <row r="538" spans="2:4">
      <c r="B538" s="125"/>
      <c r="C538" s="110"/>
      <c r="D538" s="110"/>
    </row>
    <row r="539" spans="2:4">
      <c r="B539" s="125"/>
      <c r="C539" s="110"/>
      <c r="D539" s="110"/>
    </row>
    <row r="540" spans="2:4">
      <c r="B540" s="125"/>
      <c r="C540" s="110"/>
      <c r="D540" s="110"/>
    </row>
    <row r="541" spans="2:4">
      <c r="B541" s="125"/>
      <c r="C541" s="110"/>
      <c r="D541" s="110"/>
    </row>
    <row r="542" spans="2:4">
      <c r="B542" s="125"/>
      <c r="C542" s="110"/>
      <c r="D542" s="110"/>
    </row>
    <row r="543" spans="2:4">
      <c r="B543" s="125"/>
      <c r="C543" s="110"/>
      <c r="D543" s="110"/>
    </row>
    <row r="544" spans="2:4">
      <c r="B544" s="125"/>
      <c r="C544" s="110"/>
      <c r="D544" s="110"/>
    </row>
    <row r="545" spans="2:4">
      <c r="B545" s="125"/>
      <c r="C545" s="110"/>
      <c r="D545" s="110"/>
    </row>
    <row r="546" spans="2:4">
      <c r="B546" s="125"/>
      <c r="C546" s="110"/>
      <c r="D546" s="110"/>
    </row>
    <row r="547" spans="2:4">
      <c r="B547" s="125"/>
      <c r="C547" s="110"/>
      <c r="D547" s="110"/>
    </row>
    <row r="548" spans="2:4">
      <c r="B548" s="125"/>
      <c r="C548" s="110"/>
      <c r="D548" s="110"/>
    </row>
    <row r="549" spans="2:4">
      <c r="B549" s="125"/>
      <c r="C549" s="110"/>
      <c r="D549" s="110"/>
    </row>
    <row r="550" spans="2:4">
      <c r="B550" s="125"/>
      <c r="C550" s="110"/>
      <c r="D550" s="110"/>
    </row>
    <row r="551" spans="2:4">
      <c r="B551" s="125"/>
      <c r="C551" s="110"/>
      <c r="D551" s="110"/>
    </row>
    <row r="552" spans="2:4">
      <c r="B552" s="125"/>
      <c r="C552" s="110"/>
      <c r="D552" s="110"/>
    </row>
    <row r="553" spans="2:4">
      <c r="B553" s="125"/>
      <c r="C553" s="110"/>
      <c r="D553" s="110"/>
    </row>
    <row r="554" spans="2:4">
      <c r="B554" s="125"/>
      <c r="C554" s="110"/>
      <c r="D554" s="110"/>
    </row>
    <row r="555" spans="2:4">
      <c r="B555" s="125"/>
      <c r="C555" s="110"/>
      <c r="D555" s="110"/>
    </row>
    <row r="556" spans="2:4">
      <c r="B556" s="125"/>
      <c r="C556" s="110"/>
      <c r="D556" s="110"/>
    </row>
    <row r="557" spans="2:4">
      <c r="B557" s="125"/>
      <c r="C557" s="110"/>
      <c r="D557" s="110"/>
    </row>
    <row r="558" spans="2:4">
      <c r="B558" s="125"/>
      <c r="C558" s="110"/>
      <c r="D558" s="110"/>
    </row>
    <row r="559" spans="2:4">
      <c r="B559" s="125"/>
      <c r="C559" s="110"/>
      <c r="D559" s="110"/>
    </row>
    <row r="560" spans="2:4">
      <c r="B560" s="125"/>
      <c r="C560" s="110"/>
      <c r="D560" s="110"/>
    </row>
    <row r="561" spans="2:4">
      <c r="B561" s="125"/>
      <c r="C561" s="110"/>
      <c r="D561" s="110"/>
    </row>
    <row r="562" spans="2:4">
      <c r="B562" s="125"/>
      <c r="C562" s="110"/>
      <c r="D562" s="110"/>
    </row>
    <row r="563" spans="2:4">
      <c r="B563" s="125"/>
      <c r="C563" s="110"/>
      <c r="D563" s="110"/>
    </row>
    <row r="564" spans="2:4">
      <c r="B564" s="125"/>
      <c r="C564" s="110"/>
      <c r="D564" s="110"/>
    </row>
    <row r="565" spans="2:4">
      <c r="B565" s="125"/>
      <c r="C565" s="110"/>
      <c r="D565" s="110"/>
    </row>
    <row r="566" spans="2:4">
      <c r="B566" s="125"/>
      <c r="C566" s="110"/>
      <c r="D566" s="110"/>
    </row>
    <row r="567" spans="2:4">
      <c r="B567" s="125"/>
      <c r="C567" s="110"/>
      <c r="D567" s="110"/>
    </row>
    <row r="568" spans="2:4">
      <c r="B568" s="125"/>
      <c r="C568" s="110"/>
      <c r="D568" s="110"/>
    </row>
    <row r="569" spans="2:4">
      <c r="B569" s="125"/>
      <c r="C569" s="110"/>
      <c r="D569" s="110"/>
    </row>
    <row r="570" spans="2:4">
      <c r="B570" s="125"/>
      <c r="C570" s="110"/>
      <c r="D570" s="110"/>
    </row>
    <row r="571" spans="2:4">
      <c r="B571" s="125"/>
      <c r="C571" s="110"/>
      <c r="D571" s="110"/>
    </row>
    <row r="572" spans="2:4">
      <c r="B572" s="125"/>
      <c r="C572" s="110"/>
      <c r="D572" s="110"/>
    </row>
    <row r="573" spans="2:4">
      <c r="B573" s="125"/>
      <c r="C573" s="110"/>
      <c r="D573" s="110"/>
    </row>
    <row r="574" spans="2:4">
      <c r="B574" s="125"/>
      <c r="C574" s="110"/>
      <c r="D574" s="110"/>
    </row>
    <row r="575" spans="2:4">
      <c r="B575" s="125"/>
      <c r="C575" s="110"/>
      <c r="D575" s="110"/>
    </row>
    <row r="576" spans="2:4">
      <c r="B576" s="125"/>
      <c r="C576" s="110"/>
      <c r="D576" s="110"/>
    </row>
    <row r="577" spans="2:4">
      <c r="B577" s="125"/>
      <c r="C577" s="110"/>
      <c r="D577" s="110"/>
    </row>
    <row r="578" spans="2:4">
      <c r="B578" s="125"/>
      <c r="C578" s="110"/>
      <c r="D578" s="110"/>
    </row>
    <row r="579" spans="2:4">
      <c r="B579" s="125"/>
      <c r="C579" s="110"/>
      <c r="D579" s="110"/>
    </row>
    <row r="580" spans="2:4">
      <c r="B580" s="125"/>
      <c r="C580" s="110"/>
      <c r="D580" s="110"/>
    </row>
    <row r="581" spans="2:4">
      <c r="B581" s="125"/>
      <c r="C581" s="110"/>
      <c r="D581" s="110"/>
    </row>
    <row r="582" spans="2:4">
      <c r="B582" s="125"/>
      <c r="C582" s="110"/>
      <c r="D582" s="110"/>
    </row>
    <row r="583" spans="2:4">
      <c r="B583" s="125"/>
      <c r="C583" s="110"/>
      <c r="D583" s="110"/>
    </row>
    <row r="584" spans="2:4">
      <c r="B584" s="125"/>
      <c r="C584" s="110"/>
      <c r="D584" s="110"/>
    </row>
    <row r="585" spans="2:4">
      <c r="B585" s="125"/>
      <c r="C585" s="110"/>
      <c r="D585" s="110"/>
    </row>
    <row r="586" spans="2:4">
      <c r="B586" s="125"/>
      <c r="C586" s="110"/>
      <c r="D586" s="110"/>
    </row>
    <row r="587" spans="2:4">
      <c r="B587" s="125"/>
      <c r="C587" s="110"/>
      <c r="D587" s="110"/>
    </row>
    <row r="588" spans="2:4">
      <c r="B588" s="125"/>
      <c r="C588" s="110"/>
      <c r="D588" s="110"/>
    </row>
    <row r="589" spans="2:4">
      <c r="B589" s="125"/>
      <c r="C589" s="110"/>
      <c r="D589" s="110"/>
    </row>
    <row r="590" spans="2:4">
      <c r="B590" s="125"/>
      <c r="C590" s="110"/>
      <c r="D590" s="110"/>
    </row>
    <row r="591" spans="2:4">
      <c r="B591" s="125"/>
      <c r="C591" s="110"/>
      <c r="D591" s="110"/>
    </row>
    <row r="592" spans="2:4">
      <c r="B592" s="125"/>
      <c r="C592" s="110"/>
      <c r="D592" s="110"/>
    </row>
    <row r="593" spans="2:4">
      <c r="B593" s="125"/>
      <c r="C593" s="110"/>
      <c r="D593" s="110"/>
    </row>
    <row r="594" spans="2:4">
      <c r="B594" s="125"/>
      <c r="C594" s="110"/>
      <c r="D594" s="110"/>
    </row>
    <row r="595" spans="2:4">
      <c r="B595" s="125"/>
      <c r="C595" s="110"/>
      <c r="D595" s="110"/>
    </row>
    <row r="596" spans="2:4">
      <c r="B596" s="125"/>
      <c r="C596" s="110"/>
      <c r="D596" s="110"/>
    </row>
    <row r="597" spans="2:4">
      <c r="B597" s="125"/>
      <c r="C597" s="110"/>
      <c r="D597" s="110"/>
    </row>
    <row r="598" spans="2:4">
      <c r="B598" s="125"/>
      <c r="C598" s="110"/>
      <c r="D598" s="110"/>
    </row>
    <row r="599" spans="2:4">
      <c r="B599" s="125"/>
      <c r="C599" s="110"/>
      <c r="D599" s="110"/>
    </row>
    <row r="600" spans="2:4">
      <c r="B600" s="125"/>
      <c r="C600" s="110"/>
      <c r="D600" s="110"/>
    </row>
    <row r="601" spans="2:4">
      <c r="B601" s="125"/>
      <c r="C601" s="110"/>
      <c r="D601" s="110"/>
    </row>
    <row r="602" spans="2:4">
      <c r="B602" s="125"/>
      <c r="C602" s="110"/>
      <c r="D602" s="110"/>
    </row>
    <row r="603" spans="2:4">
      <c r="B603" s="125"/>
      <c r="C603" s="110"/>
      <c r="D603" s="110"/>
    </row>
    <row r="604" spans="2:4">
      <c r="B604" s="125"/>
      <c r="C604" s="110"/>
      <c r="D604" s="110"/>
    </row>
    <row r="605" spans="2:4">
      <c r="B605" s="125"/>
      <c r="C605" s="110"/>
      <c r="D605" s="110"/>
    </row>
    <row r="606" spans="2:4">
      <c r="B606" s="125"/>
      <c r="C606" s="110"/>
      <c r="D606" s="110"/>
    </row>
    <row r="607" spans="2:4">
      <c r="B607" s="125"/>
      <c r="C607" s="110"/>
      <c r="D607" s="110"/>
    </row>
    <row r="608" spans="2:4">
      <c r="B608" s="125"/>
      <c r="C608" s="110"/>
      <c r="D608" s="110"/>
    </row>
    <row r="609" spans="2:4">
      <c r="B609" s="125"/>
      <c r="C609" s="110"/>
      <c r="D609" s="110"/>
    </row>
    <row r="610" spans="2:4">
      <c r="B610" s="125"/>
      <c r="C610" s="110"/>
      <c r="D610" s="110"/>
    </row>
    <row r="611" spans="2:4">
      <c r="B611" s="125"/>
      <c r="C611" s="110"/>
      <c r="D611" s="110"/>
    </row>
    <row r="612" spans="2:4">
      <c r="B612" s="125"/>
      <c r="C612" s="110"/>
      <c r="D612" s="110"/>
    </row>
    <row r="613" spans="2:4">
      <c r="B613" s="125"/>
      <c r="C613" s="110"/>
      <c r="D613" s="110"/>
    </row>
    <row r="614" spans="2:4">
      <c r="B614" s="125"/>
      <c r="C614" s="110"/>
      <c r="D614" s="110"/>
    </row>
    <row r="615" spans="2:4">
      <c r="B615" s="125"/>
      <c r="C615" s="110"/>
      <c r="D615" s="110"/>
    </row>
    <row r="616" spans="2:4">
      <c r="B616" s="125"/>
      <c r="C616" s="110"/>
      <c r="D616" s="110"/>
    </row>
    <row r="617" spans="2:4">
      <c r="B617" s="125"/>
      <c r="C617" s="110"/>
      <c r="D617" s="110"/>
    </row>
    <row r="618" spans="2:4">
      <c r="B618" s="125"/>
      <c r="C618" s="110"/>
      <c r="D618" s="110"/>
    </row>
    <row r="619" spans="2:4">
      <c r="B619" s="125"/>
      <c r="C619" s="110"/>
      <c r="D619" s="110"/>
    </row>
    <row r="620" spans="2:4">
      <c r="B620" s="125"/>
      <c r="C620" s="110"/>
      <c r="D620" s="110"/>
    </row>
    <row r="621" spans="2:4">
      <c r="B621" s="125"/>
      <c r="C621" s="110"/>
      <c r="D621" s="110"/>
    </row>
    <row r="622" spans="2:4">
      <c r="B622" s="125"/>
      <c r="C622" s="110"/>
      <c r="D622" s="110"/>
    </row>
    <row r="623" spans="2:4">
      <c r="B623" s="125"/>
      <c r="C623" s="110"/>
      <c r="D623" s="110"/>
    </row>
    <row r="624" spans="2:4">
      <c r="B624" s="125"/>
      <c r="C624" s="110"/>
      <c r="D624" s="110"/>
    </row>
    <row r="625" spans="2:4">
      <c r="B625" s="125"/>
      <c r="C625" s="110"/>
      <c r="D625" s="110"/>
    </row>
    <row r="626" spans="2:4">
      <c r="B626" s="125"/>
      <c r="C626" s="110"/>
      <c r="D626" s="110"/>
    </row>
    <row r="627" spans="2:4">
      <c r="B627" s="125"/>
      <c r="C627" s="110"/>
      <c r="D627" s="110"/>
    </row>
    <row r="628" spans="2:4">
      <c r="B628" s="125"/>
      <c r="C628" s="110"/>
      <c r="D628" s="110"/>
    </row>
    <row r="629" spans="2:4">
      <c r="B629" s="125"/>
      <c r="C629" s="110"/>
      <c r="D629" s="110"/>
    </row>
    <row r="630" spans="2:4">
      <c r="B630" s="125"/>
      <c r="C630" s="110"/>
      <c r="D630" s="110"/>
    </row>
    <row r="631" spans="2:4">
      <c r="B631" s="125"/>
      <c r="C631" s="110"/>
      <c r="D631" s="110"/>
    </row>
    <row r="632" spans="2:4">
      <c r="B632" s="125"/>
      <c r="C632" s="110"/>
      <c r="D632" s="110"/>
    </row>
    <row r="633" spans="2:4">
      <c r="B633" s="125"/>
      <c r="C633" s="110"/>
      <c r="D633" s="110"/>
    </row>
    <row r="634" spans="2:4">
      <c r="B634" s="125"/>
      <c r="C634" s="110"/>
      <c r="D634" s="110"/>
    </row>
    <row r="635" spans="2:4">
      <c r="B635" s="125"/>
      <c r="C635" s="110"/>
      <c r="D635" s="110"/>
    </row>
    <row r="636" spans="2:4">
      <c r="B636" s="125"/>
      <c r="C636" s="110"/>
      <c r="D636" s="110"/>
    </row>
    <row r="637" spans="2:4">
      <c r="B637" s="125"/>
      <c r="C637" s="110"/>
      <c r="D637" s="110"/>
    </row>
    <row r="638" spans="2:4">
      <c r="B638" s="125"/>
      <c r="C638" s="110"/>
      <c r="D638" s="110"/>
    </row>
    <row r="639" spans="2:4">
      <c r="B639" s="125"/>
      <c r="C639" s="110"/>
      <c r="D639" s="110"/>
    </row>
    <row r="640" spans="2:4">
      <c r="B640" s="125"/>
      <c r="C640" s="110"/>
      <c r="D640" s="110"/>
    </row>
    <row r="641" spans="2:4">
      <c r="B641" s="125"/>
      <c r="C641" s="110"/>
      <c r="D641" s="110"/>
    </row>
    <row r="642" spans="2:4">
      <c r="B642" s="125"/>
      <c r="C642" s="110"/>
      <c r="D642" s="110"/>
    </row>
    <row r="643" spans="2:4">
      <c r="B643" s="125"/>
      <c r="C643" s="110"/>
      <c r="D643" s="110"/>
    </row>
    <row r="644" spans="2:4">
      <c r="B644" s="125"/>
      <c r="C644" s="110"/>
      <c r="D644" s="110"/>
    </row>
    <row r="645" spans="2:4">
      <c r="B645" s="125"/>
      <c r="C645" s="110"/>
      <c r="D645" s="110"/>
    </row>
    <row r="646" spans="2:4">
      <c r="B646" s="125"/>
      <c r="C646" s="110"/>
      <c r="D646" s="110"/>
    </row>
    <row r="647" spans="2:4">
      <c r="B647" s="125"/>
      <c r="C647" s="110"/>
      <c r="D647" s="110"/>
    </row>
    <row r="648" spans="2:4">
      <c r="B648" s="125"/>
      <c r="C648" s="110"/>
      <c r="D648" s="110"/>
    </row>
    <row r="649" spans="2:4">
      <c r="B649" s="125"/>
      <c r="C649" s="110"/>
      <c r="D649" s="110"/>
    </row>
    <row r="650" spans="2:4">
      <c r="B650" s="125"/>
      <c r="C650" s="110"/>
      <c r="D650" s="110"/>
    </row>
    <row r="651" spans="2:4">
      <c r="B651" s="125"/>
      <c r="C651" s="110"/>
      <c r="D651" s="110"/>
    </row>
    <row r="652" spans="2:4">
      <c r="B652" s="125"/>
      <c r="C652" s="110"/>
      <c r="D652" s="110"/>
    </row>
    <row r="653" spans="2:4">
      <c r="B653" s="125"/>
      <c r="C653" s="110"/>
      <c r="D653" s="110"/>
    </row>
    <row r="654" spans="2:4">
      <c r="B654" s="125"/>
      <c r="C654" s="110"/>
      <c r="D654" s="110"/>
    </row>
    <row r="655" spans="2:4">
      <c r="B655" s="125"/>
      <c r="C655" s="110"/>
      <c r="D655" s="110"/>
    </row>
    <row r="656" spans="2:4">
      <c r="B656" s="125"/>
      <c r="C656" s="110"/>
      <c r="D656" s="110"/>
    </row>
    <row r="657" spans="2:4">
      <c r="B657" s="125"/>
      <c r="C657" s="110"/>
      <c r="D657" s="110"/>
    </row>
    <row r="658" spans="2:4">
      <c r="B658" s="125"/>
      <c r="C658" s="110"/>
      <c r="D658" s="110"/>
    </row>
    <row r="659" spans="2:4">
      <c r="B659" s="125"/>
      <c r="C659" s="110"/>
      <c r="D659" s="110"/>
    </row>
    <row r="660" spans="2:4">
      <c r="B660" s="125"/>
      <c r="C660" s="110"/>
      <c r="D660" s="110"/>
    </row>
    <row r="661" spans="2:4">
      <c r="B661" s="125"/>
      <c r="C661" s="110"/>
      <c r="D661" s="110"/>
    </row>
    <row r="662" spans="2:4">
      <c r="B662" s="125"/>
      <c r="C662" s="110"/>
      <c r="D662" s="110"/>
    </row>
    <row r="663" spans="2:4">
      <c r="B663" s="125"/>
      <c r="C663" s="110"/>
      <c r="D663" s="110"/>
    </row>
    <row r="664" spans="2:4">
      <c r="B664" s="125"/>
      <c r="C664" s="110"/>
      <c r="D664" s="110"/>
    </row>
    <row r="665" spans="2:4">
      <c r="B665" s="125"/>
      <c r="C665" s="110"/>
      <c r="D665" s="110"/>
    </row>
    <row r="666" spans="2:4">
      <c r="B666" s="125"/>
      <c r="C666" s="110"/>
      <c r="D666" s="110"/>
    </row>
    <row r="667" spans="2:4">
      <c r="B667" s="125"/>
      <c r="C667" s="110"/>
      <c r="D667" s="110"/>
    </row>
    <row r="668" spans="2:4">
      <c r="B668" s="125"/>
      <c r="C668" s="110"/>
      <c r="D668" s="110"/>
    </row>
    <row r="669" spans="2:4">
      <c r="B669" s="125"/>
      <c r="C669" s="110"/>
      <c r="D669" s="110"/>
    </row>
    <row r="670" spans="2:4">
      <c r="B670" s="125"/>
      <c r="C670" s="110"/>
      <c r="D670" s="110"/>
    </row>
    <row r="671" spans="2:4">
      <c r="B671" s="125"/>
      <c r="C671" s="110"/>
      <c r="D671" s="110"/>
    </row>
    <row r="672" spans="2:4">
      <c r="B672" s="125"/>
      <c r="C672" s="110"/>
      <c r="D672" s="110"/>
    </row>
    <row r="673" spans="2:4">
      <c r="B673" s="125"/>
      <c r="C673" s="110"/>
      <c r="D673" s="110"/>
    </row>
    <row r="674" spans="2:4">
      <c r="B674" s="125"/>
      <c r="C674" s="110"/>
      <c r="D674" s="110"/>
    </row>
    <row r="675" spans="2:4">
      <c r="B675" s="125"/>
      <c r="C675" s="110"/>
      <c r="D675" s="110"/>
    </row>
    <row r="676" spans="2:4">
      <c r="B676" s="125"/>
      <c r="C676" s="110"/>
      <c r="D676" s="110"/>
    </row>
    <row r="677" spans="2:4">
      <c r="B677" s="125"/>
      <c r="C677" s="110"/>
      <c r="D677" s="110"/>
    </row>
    <row r="678" spans="2:4">
      <c r="B678" s="125"/>
      <c r="C678" s="110"/>
      <c r="D678" s="110"/>
    </row>
    <row r="679" spans="2:4">
      <c r="B679" s="125"/>
      <c r="C679" s="110"/>
      <c r="D679" s="110"/>
    </row>
    <row r="680" spans="2:4">
      <c r="B680" s="125"/>
      <c r="C680" s="110"/>
      <c r="D680" s="110"/>
    </row>
    <row r="681" spans="2:4">
      <c r="B681" s="125"/>
      <c r="C681" s="110"/>
      <c r="D681" s="110"/>
    </row>
    <row r="682" spans="2:4">
      <c r="B682" s="125"/>
      <c r="C682" s="110"/>
      <c r="D682" s="110"/>
    </row>
    <row r="683" spans="2:4">
      <c r="B683" s="125"/>
      <c r="C683" s="110"/>
      <c r="D683" s="110"/>
    </row>
    <row r="684" spans="2:4">
      <c r="B684" s="125"/>
      <c r="C684" s="110"/>
      <c r="D684" s="110"/>
    </row>
    <row r="685" spans="2:4">
      <c r="B685" s="125"/>
      <c r="C685" s="110"/>
      <c r="D685" s="110"/>
    </row>
    <row r="686" spans="2:4">
      <c r="B686" s="125"/>
      <c r="C686" s="110"/>
      <c r="D686" s="110"/>
    </row>
    <row r="687" spans="2:4">
      <c r="B687" s="125"/>
      <c r="C687" s="110"/>
      <c r="D687" s="110"/>
    </row>
    <row r="688" spans="2:4">
      <c r="B688" s="125"/>
      <c r="C688" s="110"/>
      <c r="D688" s="110"/>
    </row>
    <row r="689" spans="2:4">
      <c r="B689" s="125"/>
      <c r="C689" s="110"/>
      <c r="D689" s="110"/>
    </row>
    <row r="690" spans="2:4">
      <c r="B690" s="125"/>
      <c r="C690" s="110"/>
      <c r="D690" s="110"/>
    </row>
    <row r="691" spans="2:4">
      <c r="B691" s="125"/>
      <c r="C691" s="110"/>
      <c r="D691" s="110"/>
    </row>
    <row r="692" spans="2:4">
      <c r="B692" s="125"/>
      <c r="C692" s="110"/>
      <c r="D692" s="110"/>
    </row>
    <row r="693" spans="2:4">
      <c r="B693" s="125"/>
      <c r="C693" s="110"/>
      <c r="D693" s="110"/>
    </row>
    <row r="694" spans="2:4">
      <c r="B694" s="125"/>
      <c r="C694" s="110"/>
      <c r="D694" s="110"/>
    </row>
    <row r="695" spans="2:4">
      <c r="B695" s="125"/>
      <c r="C695" s="110"/>
      <c r="D695" s="110"/>
    </row>
    <row r="696" spans="2:4">
      <c r="B696" s="125"/>
      <c r="C696" s="110"/>
      <c r="D696" s="110"/>
    </row>
    <row r="697" spans="2:4">
      <c r="B697" s="125"/>
      <c r="C697" s="110"/>
      <c r="D697" s="110"/>
    </row>
    <row r="698" spans="2:4">
      <c r="B698" s="125"/>
      <c r="C698" s="110"/>
      <c r="D698" s="110"/>
    </row>
    <row r="699" spans="2:4">
      <c r="B699" s="125"/>
      <c r="C699" s="110"/>
      <c r="D699" s="110"/>
    </row>
    <row r="700" spans="2:4">
      <c r="B700" s="125"/>
      <c r="C700" s="110"/>
      <c r="D700" s="110"/>
    </row>
    <row r="701" spans="2:4">
      <c r="B701" s="125"/>
      <c r="C701" s="110"/>
      <c r="D701" s="110"/>
    </row>
    <row r="702" spans="2:4">
      <c r="B702" s="125"/>
      <c r="C702" s="110"/>
      <c r="D702" s="110"/>
    </row>
    <row r="703" spans="2:4">
      <c r="B703" s="125"/>
      <c r="C703" s="110"/>
      <c r="D703" s="110"/>
    </row>
    <row r="704" spans="2:4">
      <c r="B704" s="125"/>
      <c r="C704" s="110"/>
      <c r="D704" s="110"/>
    </row>
    <row r="705" spans="2:4">
      <c r="B705" s="125"/>
      <c r="C705" s="110"/>
      <c r="D705" s="110"/>
    </row>
    <row r="706" spans="2:4">
      <c r="B706" s="125"/>
      <c r="C706" s="110"/>
      <c r="D706" s="110"/>
    </row>
    <row r="707" spans="2:4">
      <c r="B707" s="125"/>
      <c r="C707" s="110"/>
      <c r="D707" s="110"/>
    </row>
    <row r="708" spans="2:4">
      <c r="B708" s="125"/>
      <c r="C708" s="110"/>
      <c r="D708" s="110"/>
    </row>
    <row r="709" spans="2:4">
      <c r="B709" s="125"/>
      <c r="C709" s="110"/>
      <c r="D709" s="110"/>
    </row>
    <row r="710" spans="2:4">
      <c r="B710" s="125"/>
      <c r="C710" s="110"/>
      <c r="D710" s="110"/>
    </row>
    <row r="711" spans="2:4">
      <c r="B711" s="125"/>
      <c r="C711" s="110"/>
      <c r="D711" s="110"/>
    </row>
    <row r="712" spans="2:4">
      <c r="B712" s="125"/>
      <c r="C712" s="110"/>
      <c r="D712" s="110"/>
    </row>
    <row r="713" spans="2:4">
      <c r="B713" s="125"/>
      <c r="C713" s="110"/>
      <c r="D713" s="110"/>
    </row>
    <row r="714" spans="2:4">
      <c r="B714" s="125"/>
      <c r="C714" s="110"/>
      <c r="D714" s="110"/>
    </row>
    <row r="715" spans="2:4">
      <c r="B715" s="125"/>
      <c r="C715" s="110"/>
      <c r="D715" s="110"/>
    </row>
    <row r="716" spans="2:4">
      <c r="B716" s="125"/>
      <c r="C716" s="110"/>
      <c r="D716" s="110"/>
    </row>
    <row r="717" spans="2:4">
      <c r="B717" s="125"/>
      <c r="C717" s="110"/>
      <c r="D717" s="110"/>
    </row>
    <row r="718" spans="2:4">
      <c r="B718" s="125"/>
      <c r="C718" s="110"/>
      <c r="D718" s="110"/>
    </row>
    <row r="719" spans="2:4">
      <c r="B719" s="125"/>
      <c r="C719" s="110"/>
      <c r="D719" s="110"/>
    </row>
    <row r="720" spans="2:4">
      <c r="B720" s="125"/>
      <c r="C720" s="110"/>
      <c r="D720" s="110"/>
    </row>
    <row r="721" spans="2:4">
      <c r="B721" s="125"/>
      <c r="C721" s="110"/>
      <c r="D721" s="110"/>
    </row>
    <row r="722" spans="2:4">
      <c r="B722" s="125"/>
      <c r="C722" s="110"/>
      <c r="D722" s="110"/>
    </row>
    <row r="723" spans="2:4">
      <c r="B723" s="125"/>
      <c r="C723" s="110"/>
      <c r="D723" s="110"/>
    </row>
    <row r="724" spans="2:4">
      <c r="B724" s="125"/>
      <c r="C724" s="110"/>
      <c r="D724" s="110"/>
    </row>
    <row r="725" spans="2:4">
      <c r="B725" s="125"/>
      <c r="C725" s="110"/>
      <c r="D725" s="110"/>
    </row>
    <row r="726" spans="2:4">
      <c r="B726" s="125"/>
      <c r="C726" s="110"/>
      <c r="D726" s="110"/>
    </row>
    <row r="727" spans="2:4">
      <c r="B727" s="125"/>
      <c r="C727" s="110"/>
      <c r="D727" s="110"/>
    </row>
    <row r="728" spans="2:4">
      <c r="B728" s="125"/>
      <c r="C728" s="110"/>
      <c r="D728" s="110"/>
    </row>
    <row r="729" spans="2:4">
      <c r="B729" s="125"/>
      <c r="C729" s="110"/>
      <c r="D729" s="110"/>
    </row>
    <row r="730" spans="2:4">
      <c r="B730" s="125"/>
      <c r="C730" s="110"/>
      <c r="D730" s="110"/>
    </row>
    <row r="731" spans="2:4">
      <c r="B731" s="125"/>
      <c r="C731" s="110"/>
      <c r="D731" s="110"/>
    </row>
    <row r="732" spans="2:4">
      <c r="B732" s="125"/>
      <c r="C732" s="110"/>
      <c r="D732" s="110"/>
    </row>
    <row r="733" spans="2:4">
      <c r="B733" s="125"/>
      <c r="C733" s="110"/>
      <c r="D733" s="110"/>
    </row>
    <row r="734" spans="2:4">
      <c r="B734" s="125"/>
      <c r="C734" s="110"/>
      <c r="D734" s="110"/>
    </row>
    <row r="735" spans="2:4">
      <c r="B735" s="125"/>
      <c r="C735" s="110"/>
      <c r="D735" s="110"/>
    </row>
    <row r="736" spans="2:4">
      <c r="B736" s="125"/>
      <c r="C736" s="110"/>
      <c r="D736" s="110"/>
    </row>
    <row r="737" spans="2:4">
      <c r="B737" s="125"/>
      <c r="C737" s="110"/>
      <c r="D737" s="110"/>
    </row>
    <row r="738" spans="2:4">
      <c r="B738" s="125"/>
      <c r="C738" s="110"/>
      <c r="D738" s="110"/>
    </row>
    <row r="739" spans="2:4">
      <c r="B739" s="125"/>
      <c r="C739" s="110"/>
      <c r="D739" s="110"/>
    </row>
    <row r="740" spans="2:4">
      <c r="B740" s="125"/>
      <c r="C740" s="110"/>
      <c r="D740" s="110"/>
    </row>
    <row r="741" spans="2:4">
      <c r="B741" s="125"/>
      <c r="C741" s="110"/>
      <c r="D741" s="110"/>
    </row>
    <row r="742" spans="2:4">
      <c r="B742" s="125"/>
      <c r="C742" s="110"/>
      <c r="D742" s="110"/>
    </row>
    <row r="743" spans="2:4">
      <c r="B743" s="125"/>
      <c r="C743" s="110"/>
      <c r="D743" s="110"/>
    </row>
    <row r="744" spans="2:4">
      <c r="B744" s="125"/>
      <c r="C744" s="110"/>
      <c r="D744" s="110"/>
    </row>
    <row r="745" spans="2:4">
      <c r="B745" s="125"/>
      <c r="C745" s="110"/>
      <c r="D745" s="110"/>
    </row>
    <row r="746" spans="2:4">
      <c r="B746" s="125"/>
      <c r="C746" s="110"/>
      <c r="D746" s="110"/>
    </row>
    <row r="747" spans="2:4">
      <c r="B747" s="125"/>
      <c r="C747" s="110"/>
      <c r="D747" s="110"/>
    </row>
    <row r="748" spans="2:4">
      <c r="B748" s="125"/>
      <c r="C748" s="110"/>
      <c r="D748" s="110"/>
    </row>
    <row r="749" spans="2:4">
      <c r="B749" s="125"/>
      <c r="C749" s="110"/>
      <c r="D749" s="110"/>
    </row>
    <row r="750" spans="2:4">
      <c r="B750" s="125"/>
      <c r="C750" s="110"/>
      <c r="D750" s="110"/>
    </row>
    <row r="751" spans="2:4">
      <c r="B751" s="125"/>
      <c r="C751" s="110"/>
      <c r="D751" s="110"/>
    </row>
    <row r="752" spans="2:4">
      <c r="B752" s="125"/>
      <c r="C752" s="110"/>
      <c r="D752" s="110"/>
    </row>
    <row r="753" spans="2:4">
      <c r="B753" s="125"/>
      <c r="C753" s="110"/>
      <c r="D753" s="110"/>
    </row>
    <row r="754" spans="2:4">
      <c r="B754" s="125"/>
      <c r="C754" s="110"/>
      <c r="D754" s="110"/>
    </row>
    <row r="755" spans="2:4">
      <c r="B755" s="125"/>
      <c r="C755" s="110"/>
      <c r="D755" s="110"/>
    </row>
    <row r="756" spans="2:4">
      <c r="B756" s="125"/>
      <c r="C756" s="110"/>
      <c r="D756" s="110"/>
    </row>
    <row r="757" spans="2:4">
      <c r="B757" s="125"/>
      <c r="C757" s="110"/>
      <c r="D757" s="110"/>
    </row>
    <row r="758" spans="2:4">
      <c r="B758" s="125"/>
      <c r="C758" s="110"/>
      <c r="D758" s="110"/>
    </row>
    <row r="759" spans="2:4">
      <c r="B759" s="125"/>
      <c r="C759" s="110"/>
      <c r="D759" s="110"/>
    </row>
    <row r="760" spans="2:4">
      <c r="B760" s="125"/>
      <c r="C760" s="110"/>
      <c r="D760" s="110"/>
    </row>
    <row r="761" spans="2:4">
      <c r="B761" s="125"/>
      <c r="C761" s="110"/>
      <c r="D761" s="110"/>
    </row>
    <row r="762" spans="2:4">
      <c r="B762" s="125"/>
      <c r="C762" s="110"/>
      <c r="D762" s="110"/>
    </row>
    <row r="763" spans="2:4">
      <c r="B763" s="125"/>
      <c r="C763" s="110"/>
      <c r="D763" s="110"/>
    </row>
    <row r="764" spans="2:4">
      <c r="B764" s="125"/>
      <c r="C764" s="110"/>
      <c r="D764" s="110"/>
    </row>
    <row r="765" spans="2:4">
      <c r="B765" s="125"/>
      <c r="C765" s="110"/>
      <c r="D765" s="110"/>
    </row>
    <row r="766" spans="2:4">
      <c r="B766" s="125"/>
      <c r="C766" s="110"/>
      <c r="D766" s="110"/>
    </row>
    <row r="767" spans="2:4">
      <c r="B767" s="125"/>
      <c r="C767" s="110"/>
      <c r="D767" s="110"/>
    </row>
    <row r="768" spans="2:4">
      <c r="B768" s="125"/>
      <c r="C768" s="110"/>
      <c r="D768" s="110"/>
    </row>
    <row r="769" spans="2:4">
      <c r="B769" s="125"/>
      <c r="C769" s="110"/>
      <c r="D769" s="110"/>
    </row>
    <row r="770" spans="2:4">
      <c r="B770" s="125"/>
      <c r="C770" s="110"/>
      <c r="D770" s="110"/>
    </row>
    <row r="771" spans="2:4">
      <c r="B771" s="125"/>
      <c r="C771" s="110"/>
      <c r="D771" s="110"/>
    </row>
    <row r="772" spans="2:4">
      <c r="B772" s="125"/>
      <c r="C772" s="110"/>
      <c r="D772" s="110"/>
    </row>
    <row r="773" spans="2:4">
      <c r="B773" s="125"/>
      <c r="C773" s="110"/>
      <c r="D773" s="110"/>
    </row>
    <row r="774" spans="2:4">
      <c r="B774" s="125"/>
      <c r="C774" s="110"/>
      <c r="D774" s="110"/>
    </row>
    <row r="775" spans="2:4">
      <c r="B775" s="125"/>
      <c r="C775" s="110"/>
      <c r="D775" s="110"/>
    </row>
    <row r="776" spans="2:4">
      <c r="B776" s="125"/>
      <c r="C776" s="110"/>
      <c r="D776" s="110"/>
    </row>
    <row r="777" spans="2:4">
      <c r="B777" s="125"/>
      <c r="C777" s="110"/>
      <c r="D777" s="110"/>
    </row>
    <row r="778" spans="2:4">
      <c r="B778" s="125"/>
      <c r="C778" s="110"/>
      <c r="D778" s="110"/>
    </row>
    <row r="779" spans="2:4">
      <c r="B779" s="125"/>
      <c r="C779" s="110"/>
      <c r="D779" s="110"/>
    </row>
    <row r="780" spans="2:4">
      <c r="B780" s="125"/>
      <c r="C780" s="110"/>
      <c r="D780" s="110"/>
    </row>
    <row r="781" spans="2:4">
      <c r="B781" s="125"/>
      <c r="C781" s="110"/>
      <c r="D781" s="110"/>
    </row>
    <row r="782" spans="2:4">
      <c r="B782" s="125"/>
      <c r="C782" s="110"/>
      <c r="D782" s="110"/>
    </row>
    <row r="783" spans="2:4">
      <c r="B783" s="125"/>
      <c r="C783" s="110"/>
      <c r="D783" s="110"/>
    </row>
    <row r="784" spans="2:4">
      <c r="B784" s="125"/>
      <c r="C784" s="110"/>
      <c r="D784" s="110"/>
    </row>
    <row r="785" spans="2:4">
      <c r="B785" s="125"/>
      <c r="C785" s="110"/>
      <c r="D785" s="110"/>
    </row>
    <row r="786" spans="2:4">
      <c r="B786" s="125"/>
      <c r="C786" s="110"/>
      <c r="D786" s="110"/>
    </row>
    <row r="787" spans="2:4">
      <c r="B787" s="125"/>
      <c r="C787" s="110"/>
      <c r="D787" s="110"/>
    </row>
    <row r="788" spans="2:4">
      <c r="B788" s="125"/>
      <c r="C788" s="110"/>
      <c r="D788" s="110"/>
    </row>
    <row r="789" spans="2:4">
      <c r="B789" s="125"/>
      <c r="C789" s="110"/>
      <c r="D789" s="110"/>
    </row>
    <row r="790" spans="2:4">
      <c r="B790" s="125"/>
      <c r="C790" s="110"/>
      <c r="D790" s="110"/>
    </row>
    <row r="791" spans="2:4">
      <c r="B791" s="125"/>
      <c r="C791" s="110"/>
      <c r="D791" s="110"/>
    </row>
    <row r="792" spans="2:4">
      <c r="B792" s="125"/>
      <c r="C792" s="110"/>
      <c r="D792" s="110"/>
    </row>
    <row r="793" spans="2:4">
      <c r="B793" s="125"/>
      <c r="C793" s="110"/>
      <c r="D793" s="110"/>
    </row>
    <row r="794" spans="2:4">
      <c r="B794" s="125"/>
      <c r="C794" s="110"/>
      <c r="D794" s="110"/>
    </row>
    <row r="795" spans="2:4">
      <c r="B795" s="125"/>
      <c r="C795" s="110"/>
      <c r="D795" s="110"/>
    </row>
    <row r="796" spans="2:4">
      <c r="B796" s="125"/>
      <c r="C796" s="110"/>
      <c r="D796" s="110"/>
    </row>
    <row r="797" spans="2:4">
      <c r="B797" s="125"/>
      <c r="C797" s="110"/>
      <c r="D797" s="110"/>
    </row>
    <row r="798" spans="2:4">
      <c r="B798" s="125"/>
      <c r="C798" s="110"/>
      <c r="D798" s="110"/>
    </row>
    <row r="799" spans="2:4">
      <c r="B799" s="125"/>
      <c r="C799" s="110"/>
      <c r="D799" s="110"/>
    </row>
    <row r="800" spans="2:4">
      <c r="B800" s="125"/>
      <c r="C800" s="110"/>
      <c r="D800" s="110"/>
    </row>
    <row r="801" spans="2:4">
      <c r="B801" s="125"/>
      <c r="C801" s="110"/>
      <c r="D801" s="110"/>
    </row>
    <row r="802" spans="2:4">
      <c r="B802" s="125"/>
      <c r="C802" s="110"/>
      <c r="D802" s="110"/>
    </row>
    <row r="803" spans="2:4">
      <c r="B803" s="125"/>
      <c r="C803" s="110"/>
      <c r="D803" s="110"/>
    </row>
    <row r="804" spans="2:4">
      <c r="B804" s="125"/>
      <c r="C804" s="110"/>
      <c r="D804" s="110"/>
    </row>
    <row r="805" spans="2:4">
      <c r="B805" s="125"/>
      <c r="C805" s="110"/>
      <c r="D805" s="110"/>
    </row>
    <row r="806" spans="2:4">
      <c r="B806" s="125"/>
      <c r="C806" s="110"/>
      <c r="D806" s="110"/>
    </row>
    <row r="807" spans="2:4">
      <c r="B807" s="125"/>
      <c r="C807" s="110"/>
      <c r="D807" s="110"/>
    </row>
    <row r="808" spans="2:4">
      <c r="B808" s="125"/>
      <c r="C808" s="110"/>
      <c r="D808" s="110"/>
    </row>
    <row r="809" spans="2:4">
      <c r="B809" s="125"/>
      <c r="C809" s="110"/>
      <c r="D809" s="110"/>
    </row>
    <row r="810" spans="2:4">
      <c r="B810" s="125"/>
      <c r="C810" s="110"/>
      <c r="D810" s="110"/>
    </row>
    <row r="811" spans="2:4">
      <c r="B811" s="125"/>
      <c r="C811" s="110"/>
      <c r="D811" s="110"/>
    </row>
    <row r="812" spans="2:4">
      <c r="B812" s="125"/>
      <c r="C812" s="110"/>
      <c r="D812" s="110"/>
    </row>
    <row r="813" spans="2:4">
      <c r="B813" s="125"/>
      <c r="C813" s="110"/>
      <c r="D813" s="110"/>
    </row>
    <row r="814" spans="2:4">
      <c r="B814" s="125"/>
      <c r="C814" s="110"/>
      <c r="D814" s="110"/>
    </row>
    <row r="815" spans="2:4">
      <c r="B815" s="125"/>
      <c r="C815" s="110"/>
      <c r="D815" s="110"/>
    </row>
    <row r="816" spans="2:4">
      <c r="B816" s="125"/>
      <c r="C816" s="110"/>
      <c r="D816" s="110"/>
    </row>
    <row r="817" spans="2:4">
      <c r="B817" s="125"/>
      <c r="C817" s="110"/>
      <c r="D817" s="110"/>
    </row>
    <row r="818" spans="2:4">
      <c r="B818" s="125"/>
      <c r="C818" s="110"/>
      <c r="D818" s="110"/>
    </row>
    <row r="819" spans="2:4">
      <c r="B819" s="125"/>
      <c r="C819" s="110"/>
      <c r="D819" s="110"/>
    </row>
    <row r="820" spans="2:4">
      <c r="B820" s="125"/>
      <c r="C820" s="110"/>
      <c r="D820" s="110"/>
    </row>
    <row r="821" spans="2:4">
      <c r="B821" s="125"/>
      <c r="C821" s="110"/>
      <c r="D821" s="110"/>
    </row>
    <row r="822" spans="2:4">
      <c r="B822" s="125"/>
      <c r="C822" s="110"/>
      <c r="D822" s="110"/>
    </row>
    <row r="823" spans="2:4">
      <c r="B823" s="125"/>
      <c r="C823" s="110"/>
      <c r="D823" s="110"/>
    </row>
    <row r="824" spans="2:4">
      <c r="B824" s="125"/>
      <c r="C824" s="110"/>
      <c r="D824" s="110"/>
    </row>
    <row r="825" spans="2:4">
      <c r="B825" s="125"/>
      <c r="C825" s="110"/>
      <c r="D825" s="110"/>
    </row>
    <row r="826" spans="2:4">
      <c r="B826" s="125"/>
      <c r="C826" s="110"/>
      <c r="D826" s="110"/>
    </row>
    <row r="827" spans="2:4">
      <c r="B827" s="125"/>
      <c r="C827" s="110"/>
      <c r="D827" s="110"/>
    </row>
    <row r="828" spans="2:4">
      <c r="B828" s="125"/>
      <c r="C828" s="110"/>
      <c r="D828" s="110"/>
    </row>
    <row r="829" spans="2:4">
      <c r="B829" s="125"/>
      <c r="C829" s="110"/>
      <c r="D829" s="110"/>
    </row>
    <row r="830" spans="2:4">
      <c r="B830" s="125"/>
      <c r="C830" s="110"/>
      <c r="D830" s="110"/>
    </row>
    <row r="831" spans="2:4">
      <c r="B831" s="125"/>
      <c r="C831" s="110"/>
      <c r="D831" s="110"/>
    </row>
    <row r="832" spans="2:4">
      <c r="B832" s="125"/>
      <c r="C832" s="110"/>
      <c r="D832" s="110"/>
    </row>
    <row r="833" spans="2:4">
      <c r="B833" s="125"/>
      <c r="C833" s="110"/>
      <c r="D833" s="110"/>
    </row>
    <row r="834" spans="2:4">
      <c r="B834" s="125"/>
      <c r="C834" s="110"/>
      <c r="D834" s="110"/>
    </row>
    <row r="835" spans="2:4">
      <c r="B835" s="125"/>
      <c r="C835" s="110"/>
      <c r="D835" s="110"/>
    </row>
    <row r="836" spans="2:4">
      <c r="B836" s="125"/>
      <c r="C836" s="110"/>
      <c r="D836" s="110"/>
    </row>
    <row r="837" spans="2:4">
      <c r="B837" s="125"/>
      <c r="C837" s="110"/>
      <c r="D837" s="110"/>
    </row>
    <row r="838" spans="2:4">
      <c r="B838" s="125"/>
      <c r="C838" s="110"/>
      <c r="D838" s="110"/>
    </row>
    <row r="839" spans="2:4">
      <c r="B839" s="125"/>
      <c r="C839" s="110"/>
      <c r="D839" s="110"/>
    </row>
    <row r="840" spans="2:4">
      <c r="B840" s="125"/>
      <c r="C840" s="110"/>
      <c r="D840" s="110"/>
    </row>
    <row r="841" spans="2:4">
      <c r="B841" s="125"/>
      <c r="C841" s="110"/>
      <c r="D841" s="110"/>
    </row>
    <row r="842" spans="2:4">
      <c r="B842" s="125"/>
      <c r="C842" s="110"/>
      <c r="D842" s="110"/>
    </row>
    <row r="843" spans="2:4">
      <c r="B843" s="125"/>
      <c r="C843" s="110"/>
      <c r="D843" s="110"/>
    </row>
    <row r="844" spans="2:4">
      <c r="B844" s="125"/>
      <c r="C844" s="110"/>
      <c r="D844" s="110"/>
    </row>
    <row r="845" spans="2:4">
      <c r="B845" s="125"/>
      <c r="C845" s="110"/>
      <c r="D845" s="110"/>
    </row>
    <row r="846" spans="2:4">
      <c r="B846" s="125"/>
      <c r="C846" s="110"/>
      <c r="D846" s="110"/>
    </row>
    <row r="847" spans="2:4">
      <c r="B847" s="125"/>
      <c r="C847" s="110"/>
      <c r="D847" s="110"/>
    </row>
    <row r="848" spans="2:4">
      <c r="B848" s="125"/>
      <c r="C848" s="110"/>
      <c r="D848" s="110"/>
    </row>
    <row r="849" spans="2:4">
      <c r="B849" s="125"/>
      <c r="C849" s="110"/>
      <c r="D849" s="110"/>
    </row>
    <row r="850" spans="2:4">
      <c r="B850" s="125"/>
      <c r="C850" s="110"/>
      <c r="D850" s="110"/>
    </row>
    <row r="851" spans="2:4">
      <c r="B851" s="125"/>
      <c r="C851" s="110"/>
      <c r="D851" s="110"/>
    </row>
    <row r="852" spans="2:4">
      <c r="B852" s="125"/>
      <c r="C852" s="110"/>
      <c r="D852" s="110"/>
    </row>
    <row r="853" spans="2:4">
      <c r="B853" s="125"/>
      <c r="C853" s="110"/>
      <c r="D853" s="110"/>
    </row>
    <row r="854" spans="2:4">
      <c r="B854" s="125"/>
      <c r="C854" s="110"/>
      <c r="D854" s="110"/>
    </row>
    <row r="855" spans="2:4">
      <c r="B855" s="125"/>
      <c r="C855" s="110"/>
      <c r="D855" s="110"/>
    </row>
    <row r="856" spans="2:4">
      <c r="B856" s="125"/>
      <c r="C856" s="110"/>
      <c r="D856" s="110"/>
    </row>
    <row r="857" spans="2:4">
      <c r="B857" s="125"/>
      <c r="C857" s="110"/>
      <c r="D857" s="110"/>
    </row>
    <row r="858" spans="2:4">
      <c r="B858" s="125"/>
      <c r="C858" s="110"/>
      <c r="D858" s="110"/>
    </row>
    <row r="859" spans="2:4">
      <c r="B859" s="125"/>
      <c r="C859" s="110"/>
      <c r="D859" s="110"/>
    </row>
    <row r="860" spans="2:4">
      <c r="B860" s="125"/>
      <c r="C860" s="110"/>
      <c r="D860" s="110"/>
    </row>
    <row r="861" spans="2:4">
      <c r="B861" s="125"/>
      <c r="C861" s="110"/>
      <c r="D861" s="110"/>
    </row>
    <row r="862" spans="2:4">
      <c r="B862" s="125"/>
      <c r="C862" s="110"/>
      <c r="D862" s="110"/>
    </row>
    <row r="863" spans="2:4">
      <c r="B863" s="125"/>
      <c r="C863" s="110"/>
      <c r="D863" s="110"/>
    </row>
    <row r="864" spans="2:4">
      <c r="B864" s="125"/>
      <c r="C864" s="110"/>
      <c r="D864" s="110"/>
    </row>
    <row r="865" spans="2:4">
      <c r="B865" s="125"/>
      <c r="C865" s="110"/>
      <c r="D865" s="110"/>
    </row>
    <row r="866" spans="2:4">
      <c r="B866" s="125"/>
      <c r="C866" s="110"/>
      <c r="D866" s="110"/>
    </row>
    <row r="867" spans="2:4">
      <c r="B867" s="125"/>
      <c r="C867" s="110"/>
      <c r="D867" s="110"/>
    </row>
    <row r="868" spans="2:4">
      <c r="B868" s="125"/>
      <c r="C868" s="110"/>
      <c r="D868" s="110"/>
    </row>
    <row r="869" spans="2:4">
      <c r="B869" s="125"/>
      <c r="C869" s="110"/>
      <c r="D869" s="110"/>
    </row>
    <row r="870" spans="2:4">
      <c r="B870" s="125"/>
      <c r="C870" s="110"/>
      <c r="D870" s="110"/>
    </row>
    <row r="871" spans="2:4">
      <c r="B871" s="125"/>
      <c r="C871" s="110"/>
      <c r="D871" s="110"/>
    </row>
    <row r="872" spans="2:4">
      <c r="B872" s="125"/>
      <c r="C872" s="110"/>
      <c r="D872" s="110"/>
    </row>
    <row r="873" spans="2:4">
      <c r="B873" s="125"/>
      <c r="C873" s="110"/>
      <c r="D873" s="110"/>
    </row>
    <row r="874" spans="2:4">
      <c r="B874" s="125"/>
      <c r="C874" s="110"/>
      <c r="D874" s="110"/>
    </row>
    <row r="875" spans="2:4">
      <c r="B875" s="125"/>
      <c r="C875" s="110"/>
      <c r="D875" s="110"/>
    </row>
    <row r="876" spans="2:4">
      <c r="B876" s="125"/>
      <c r="C876" s="110"/>
      <c r="D876" s="110"/>
    </row>
    <row r="877" spans="2:4">
      <c r="B877" s="125"/>
      <c r="C877" s="110"/>
      <c r="D877" s="110"/>
    </row>
    <row r="878" spans="2:4">
      <c r="B878" s="125"/>
      <c r="C878" s="110"/>
      <c r="D878" s="110"/>
    </row>
    <row r="879" spans="2:4">
      <c r="B879" s="125"/>
      <c r="C879" s="110"/>
      <c r="D879" s="110"/>
    </row>
    <row r="880" spans="2:4">
      <c r="B880" s="125"/>
      <c r="C880" s="110"/>
      <c r="D880" s="110"/>
    </row>
    <row r="881" spans="2:4">
      <c r="B881" s="125"/>
      <c r="C881" s="110"/>
      <c r="D881" s="110"/>
    </row>
    <row r="882" spans="2:4">
      <c r="B882" s="125"/>
      <c r="C882" s="110"/>
      <c r="D882" s="110"/>
    </row>
    <row r="883" spans="2:4">
      <c r="B883" s="125"/>
      <c r="C883" s="110"/>
      <c r="D883" s="110"/>
    </row>
    <row r="884" spans="2:4">
      <c r="B884" s="125"/>
      <c r="C884" s="110"/>
      <c r="D884" s="110"/>
    </row>
    <row r="885" spans="2:4">
      <c r="B885" s="125"/>
      <c r="C885" s="110"/>
      <c r="D885" s="110"/>
    </row>
    <row r="886" spans="2:4">
      <c r="B886" s="125"/>
      <c r="C886" s="110"/>
      <c r="D886" s="110"/>
    </row>
    <row r="887" spans="2:4">
      <c r="B887" s="125"/>
      <c r="C887" s="110"/>
      <c r="D887" s="110"/>
    </row>
    <row r="888" spans="2:4">
      <c r="B888" s="125"/>
      <c r="C888" s="110"/>
      <c r="D888" s="110"/>
    </row>
    <row r="889" spans="2:4">
      <c r="B889" s="125"/>
      <c r="C889" s="110"/>
      <c r="D889" s="110"/>
    </row>
    <row r="890" spans="2:4">
      <c r="B890" s="125"/>
      <c r="C890" s="110"/>
      <c r="D890" s="110"/>
    </row>
    <row r="891" spans="2:4">
      <c r="B891" s="125"/>
      <c r="C891" s="110"/>
      <c r="D891" s="110"/>
    </row>
    <row r="892" spans="2:4">
      <c r="B892" s="125"/>
      <c r="C892" s="110"/>
      <c r="D892" s="110"/>
    </row>
    <row r="893" spans="2:4">
      <c r="B893" s="125"/>
      <c r="C893" s="110"/>
      <c r="D893" s="110"/>
    </row>
    <row r="894" spans="2:4">
      <c r="B894" s="125"/>
      <c r="C894" s="110"/>
      <c r="D894" s="110"/>
    </row>
    <row r="895" spans="2:4">
      <c r="B895" s="125"/>
      <c r="C895" s="110"/>
      <c r="D895" s="110"/>
    </row>
    <row r="896" spans="2:4">
      <c r="B896" s="125"/>
      <c r="C896" s="110"/>
      <c r="D896" s="110"/>
    </row>
    <row r="897" spans="2:4">
      <c r="B897" s="125"/>
      <c r="C897" s="110"/>
      <c r="D897" s="110"/>
    </row>
    <row r="898" spans="2:4">
      <c r="B898" s="125"/>
      <c r="C898" s="110"/>
      <c r="D898" s="110"/>
    </row>
    <row r="899" spans="2:4">
      <c r="B899" s="125"/>
      <c r="C899" s="110"/>
      <c r="D899" s="110"/>
    </row>
    <row r="900" spans="2:4">
      <c r="B900" s="125"/>
      <c r="C900" s="110"/>
      <c r="D900" s="110"/>
    </row>
    <row r="901" spans="2:4">
      <c r="B901" s="125"/>
      <c r="C901" s="110"/>
      <c r="D901" s="110"/>
    </row>
    <row r="902" spans="2:4">
      <c r="B902" s="125"/>
      <c r="C902" s="110"/>
      <c r="D902" s="110"/>
    </row>
    <row r="903" spans="2:4">
      <c r="B903" s="125"/>
      <c r="C903" s="110"/>
      <c r="D903" s="110"/>
    </row>
    <row r="904" spans="2:4">
      <c r="B904" s="125"/>
      <c r="C904" s="110"/>
      <c r="D904" s="110"/>
    </row>
    <row r="905" spans="2:4">
      <c r="B905" s="125"/>
      <c r="C905" s="110"/>
      <c r="D905" s="110"/>
    </row>
    <row r="906" spans="2:4">
      <c r="B906" s="125"/>
      <c r="C906" s="110"/>
      <c r="D906" s="110"/>
    </row>
    <row r="907" spans="2:4">
      <c r="B907" s="125"/>
      <c r="C907" s="110"/>
      <c r="D907" s="110"/>
    </row>
    <row r="908" spans="2:4">
      <c r="B908" s="125"/>
      <c r="C908" s="110"/>
      <c r="D908" s="110"/>
    </row>
    <row r="909" spans="2:4">
      <c r="B909" s="125"/>
      <c r="C909" s="110"/>
      <c r="D909" s="110"/>
    </row>
    <row r="910" spans="2:4">
      <c r="B910" s="125"/>
      <c r="C910" s="110"/>
      <c r="D910" s="110"/>
    </row>
    <row r="911" spans="2:4">
      <c r="B911" s="125"/>
      <c r="C911" s="110"/>
      <c r="D911" s="110"/>
    </row>
    <row r="912" spans="2:4">
      <c r="B912" s="125"/>
      <c r="C912" s="110"/>
      <c r="D912" s="110"/>
    </row>
    <row r="913" spans="2:4">
      <c r="B913" s="125"/>
      <c r="C913" s="110"/>
      <c r="D913" s="110"/>
    </row>
    <row r="914" spans="2:4">
      <c r="B914" s="125"/>
      <c r="C914" s="110"/>
      <c r="D914" s="110"/>
    </row>
    <row r="915" spans="2:4">
      <c r="B915" s="125"/>
      <c r="C915" s="110"/>
      <c r="D915" s="110"/>
    </row>
    <row r="916" spans="2:4">
      <c r="B916" s="125"/>
      <c r="C916" s="110"/>
      <c r="D916" s="110"/>
    </row>
    <row r="917" spans="2:4">
      <c r="B917" s="125"/>
      <c r="C917" s="110"/>
      <c r="D917" s="110"/>
    </row>
    <row r="918" spans="2:4">
      <c r="B918" s="125"/>
      <c r="C918" s="110"/>
      <c r="D918" s="110"/>
    </row>
    <row r="919" spans="2:4">
      <c r="B919" s="125"/>
      <c r="C919" s="110"/>
      <c r="D919" s="110"/>
    </row>
    <row r="920" spans="2:4">
      <c r="B920" s="125"/>
      <c r="C920" s="110"/>
      <c r="D920" s="110"/>
    </row>
    <row r="921" spans="2:4">
      <c r="B921" s="125"/>
      <c r="C921" s="110"/>
      <c r="D921" s="110"/>
    </row>
    <row r="922" spans="2:4">
      <c r="B922" s="125"/>
      <c r="C922" s="110"/>
      <c r="D922" s="110"/>
    </row>
    <row r="923" spans="2:4">
      <c r="B923" s="125"/>
      <c r="C923" s="110"/>
      <c r="D923" s="110"/>
    </row>
    <row r="924" spans="2:4">
      <c r="B924" s="125"/>
      <c r="C924" s="110"/>
      <c r="D924" s="110"/>
    </row>
    <row r="925" spans="2:4">
      <c r="B925" s="125"/>
      <c r="C925" s="110"/>
      <c r="D925" s="110"/>
    </row>
    <row r="926" spans="2:4">
      <c r="B926" s="125"/>
      <c r="C926" s="110"/>
      <c r="D926" s="110"/>
    </row>
    <row r="927" spans="2:4">
      <c r="B927" s="125"/>
      <c r="C927" s="110"/>
      <c r="D927" s="110"/>
    </row>
    <row r="928" spans="2:4">
      <c r="B928" s="125"/>
      <c r="C928" s="110"/>
      <c r="D928" s="110"/>
    </row>
    <row r="929" spans="2:4">
      <c r="B929" s="125"/>
      <c r="C929" s="110"/>
      <c r="D929" s="110"/>
    </row>
    <row r="930" spans="2:4">
      <c r="B930" s="125"/>
      <c r="C930" s="110"/>
      <c r="D930" s="110"/>
    </row>
    <row r="931" spans="2:4">
      <c r="B931" s="125"/>
      <c r="C931" s="110"/>
      <c r="D931" s="110"/>
    </row>
    <row r="932" spans="2:4">
      <c r="B932" s="125"/>
      <c r="C932" s="110"/>
      <c r="D932" s="110"/>
    </row>
    <row r="933" spans="2:4">
      <c r="B933" s="125"/>
      <c r="C933" s="110"/>
      <c r="D933" s="110"/>
    </row>
    <row r="934" spans="2:4">
      <c r="B934" s="125"/>
      <c r="C934" s="110"/>
      <c r="D934" s="110"/>
    </row>
    <row r="935" spans="2:4">
      <c r="B935" s="125"/>
      <c r="C935" s="110"/>
      <c r="D935" s="110"/>
    </row>
    <row r="936" spans="2:4">
      <c r="B936" s="125"/>
      <c r="C936" s="110"/>
      <c r="D936" s="110"/>
    </row>
    <row r="937" spans="2:4">
      <c r="B937" s="125"/>
      <c r="C937" s="110"/>
      <c r="D937" s="110"/>
    </row>
    <row r="938" spans="2:4">
      <c r="B938" s="125"/>
      <c r="C938" s="110"/>
      <c r="D938" s="110"/>
    </row>
    <row r="939" spans="2:4">
      <c r="B939" s="125"/>
      <c r="C939" s="110"/>
      <c r="D939" s="110"/>
    </row>
    <row r="940" spans="2:4">
      <c r="B940" s="125"/>
      <c r="C940" s="110"/>
      <c r="D940" s="110"/>
    </row>
    <row r="941" spans="2:4">
      <c r="B941" s="125"/>
      <c r="C941" s="110"/>
      <c r="D941" s="110"/>
    </row>
    <row r="942" spans="2:4">
      <c r="B942" s="125"/>
      <c r="C942" s="110"/>
      <c r="D942" s="110"/>
    </row>
    <row r="943" spans="2:4">
      <c r="B943" s="125"/>
      <c r="C943" s="110"/>
      <c r="D943" s="110"/>
    </row>
    <row r="944" spans="2:4">
      <c r="B944" s="125"/>
      <c r="C944" s="110"/>
      <c r="D944" s="110"/>
    </row>
    <row r="945" spans="2:4">
      <c r="B945" s="125"/>
      <c r="C945" s="110"/>
      <c r="D945" s="110"/>
    </row>
    <row r="946" spans="2:4">
      <c r="B946" s="125"/>
      <c r="C946" s="110"/>
      <c r="D946" s="110"/>
    </row>
    <row r="947" spans="2:4">
      <c r="B947" s="125"/>
      <c r="C947" s="110"/>
      <c r="D947" s="110"/>
    </row>
    <row r="948" spans="2:4">
      <c r="B948" s="125"/>
      <c r="C948" s="110"/>
      <c r="D948" s="110"/>
    </row>
    <row r="949" spans="2:4">
      <c r="B949" s="125"/>
      <c r="C949" s="110"/>
      <c r="D949" s="110"/>
    </row>
    <row r="950" spans="2:4">
      <c r="B950" s="125"/>
      <c r="C950" s="110"/>
      <c r="D950" s="110"/>
    </row>
    <row r="951" spans="2:4">
      <c r="B951" s="125"/>
      <c r="C951" s="110"/>
      <c r="D951" s="110"/>
    </row>
    <row r="952" spans="2:4">
      <c r="B952" s="125"/>
      <c r="C952" s="110"/>
      <c r="D952" s="110"/>
    </row>
    <row r="953" spans="2:4">
      <c r="B953" s="125"/>
      <c r="C953" s="110"/>
      <c r="D953" s="110"/>
    </row>
    <row r="954" spans="2:4">
      <c r="B954" s="125"/>
      <c r="C954" s="110"/>
      <c r="D954" s="110"/>
    </row>
    <row r="955" spans="2:4">
      <c r="B955" s="125"/>
      <c r="C955" s="110"/>
      <c r="D955" s="110"/>
    </row>
    <row r="956" spans="2:4">
      <c r="B956" s="125"/>
      <c r="C956" s="110"/>
      <c r="D956" s="110"/>
    </row>
    <row r="957" spans="2:4">
      <c r="B957" s="125"/>
      <c r="C957" s="110"/>
      <c r="D957" s="110"/>
    </row>
    <row r="958" spans="2:4">
      <c r="B958" s="125"/>
      <c r="C958" s="110"/>
      <c r="D958" s="110"/>
    </row>
    <row r="959" spans="2:4">
      <c r="B959" s="125"/>
      <c r="C959" s="110"/>
      <c r="D959" s="110"/>
    </row>
    <row r="960" spans="2:4">
      <c r="B960" s="125"/>
      <c r="C960" s="110"/>
      <c r="D960" s="110"/>
    </row>
    <row r="961" spans="2:4">
      <c r="B961" s="125"/>
      <c r="C961" s="110"/>
      <c r="D961" s="110"/>
    </row>
    <row r="962" spans="2:4">
      <c r="B962" s="125"/>
      <c r="C962" s="110"/>
      <c r="D962" s="110"/>
    </row>
    <row r="963" spans="2:4">
      <c r="B963" s="125"/>
      <c r="C963" s="110"/>
      <c r="D963" s="110"/>
    </row>
    <row r="964" spans="2:4">
      <c r="B964" s="125"/>
      <c r="C964" s="110"/>
      <c r="D964" s="110"/>
    </row>
    <row r="965" spans="2:4">
      <c r="B965" s="125"/>
      <c r="C965" s="110"/>
      <c r="D965" s="110"/>
    </row>
    <row r="966" spans="2:4">
      <c r="B966" s="125"/>
      <c r="C966" s="110"/>
      <c r="D966" s="110"/>
    </row>
    <row r="967" spans="2:4">
      <c r="B967" s="125"/>
      <c r="C967" s="110"/>
      <c r="D967" s="110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141</v>
      </c>
      <c r="C1" s="67" t="s" vm="1">
        <v>222</v>
      </c>
    </row>
    <row r="2" spans="2:16">
      <c r="B2" s="46" t="s">
        <v>140</v>
      </c>
      <c r="C2" s="67" t="s">
        <v>223</v>
      </c>
    </row>
    <row r="3" spans="2:16">
      <c r="B3" s="46" t="s">
        <v>142</v>
      </c>
      <c r="C3" s="67" t="s">
        <v>224</v>
      </c>
    </row>
    <row r="4" spans="2:16">
      <c r="B4" s="46" t="s">
        <v>143</v>
      </c>
      <c r="C4" s="67">
        <v>9455</v>
      </c>
    </row>
    <row r="6" spans="2:16" ht="26.25" customHeight="1">
      <c r="B6" s="136" t="s">
        <v>179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16" s="3" customFormat="1" ht="78.75">
      <c r="B7" s="21" t="s">
        <v>111</v>
      </c>
      <c r="C7" s="29" t="s">
        <v>44</v>
      </c>
      <c r="D7" s="29" t="s">
        <v>65</v>
      </c>
      <c r="E7" s="29" t="s">
        <v>14</v>
      </c>
      <c r="F7" s="29" t="s">
        <v>66</v>
      </c>
      <c r="G7" s="29" t="s">
        <v>99</v>
      </c>
      <c r="H7" s="29" t="s">
        <v>17</v>
      </c>
      <c r="I7" s="29" t="s">
        <v>98</v>
      </c>
      <c r="J7" s="29" t="s">
        <v>16</v>
      </c>
      <c r="K7" s="29" t="s">
        <v>177</v>
      </c>
      <c r="L7" s="29" t="s">
        <v>202</v>
      </c>
      <c r="M7" s="29" t="s">
        <v>178</v>
      </c>
      <c r="N7" s="29" t="s">
        <v>58</v>
      </c>
      <c r="O7" s="29" t="s">
        <v>144</v>
      </c>
      <c r="P7" s="30" t="s">
        <v>146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204</v>
      </c>
      <c r="M8" s="31" t="s">
        <v>200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2:16" ht="20.25" customHeight="1">
      <c r="B11" s="126" t="s">
        <v>213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6" t="s">
        <v>107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6" t="s">
        <v>203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5"/>
      <c r="C110" s="125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</row>
    <row r="111" spans="2:16">
      <c r="B111" s="125"/>
      <c r="C111" s="125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</row>
    <row r="112" spans="2:16">
      <c r="B112" s="125"/>
      <c r="C112" s="125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</row>
    <row r="113" spans="2:16">
      <c r="B113" s="125"/>
      <c r="C113" s="125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</row>
    <row r="114" spans="2:16">
      <c r="B114" s="125"/>
      <c r="C114" s="125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</row>
    <row r="115" spans="2:16">
      <c r="B115" s="125"/>
      <c r="C115" s="125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</row>
    <row r="116" spans="2:16">
      <c r="B116" s="125"/>
      <c r="C116" s="125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</row>
    <row r="117" spans="2:16">
      <c r="B117" s="125"/>
      <c r="C117" s="125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</row>
    <row r="118" spans="2:16">
      <c r="B118" s="125"/>
      <c r="C118" s="125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</row>
    <row r="119" spans="2:16">
      <c r="B119" s="125"/>
      <c r="C119" s="125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</row>
    <row r="120" spans="2:16">
      <c r="B120" s="125"/>
      <c r="C120" s="125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</row>
    <row r="121" spans="2:16">
      <c r="B121" s="125"/>
      <c r="C121" s="125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</row>
    <row r="122" spans="2:16">
      <c r="B122" s="125"/>
      <c r="C122" s="125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</row>
    <row r="123" spans="2:16">
      <c r="B123" s="125"/>
      <c r="C123" s="125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</row>
    <row r="124" spans="2:16">
      <c r="B124" s="125"/>
      <c r="C124" s="125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</row>
    <row r="125" spans="2:16">
      <c r="B125" s="125"/>
      <c r="C125" s="125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</row>
    <row r="126" spans="2:16">
      <c r="B126" s="125"/>
      <c r="C126" s="125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</row>
    <row r="127" spans="2:16">
      <c r="B127" s="125"/>
      <c r="C127" s="125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</row>
    <row r="128" spans="2:16">
      <c r="B128" s="125"/>
      <c r="C128" s="125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</row>
    <row r="129" spans="2:16">
      <c r="B129" s="125"/>
      <c r="C129" s="125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</row>
    <row r="130" spans="2:16">
      <c r="B130" s="125"/>
      <c r="C130" s="125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</row>
    <row r="131" spans="2:16">
      <c r="B131" s="125"/>
      <c r="C131" s="125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</row>
    <row r="132" spans="2:16">
      <c r="B132" s="125"/>
      <c r="C132" s="125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</row>
    <row r="133" spans="2:16">
      <c r="B133" s="125"/>
      <c r="C133" s="125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</row>
    <row r="134" spans="2:16">
      <c r="B134" s="125"/>
      <c r="C134" s="125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</row>
    <row r="135" spans="2:16">
      <c r="B135" s="125"/>
      <c r="C135" s="125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</row>
    <row r="136" spans="2:16">
      <c r="B136" s="125"/>
      <c r="C136" s="125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</row>
    <row r="137" spans="2:16">
      <c r="B137" s="125"/>
      <c r="C137" s="125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</row>
    <row r="138" spans="2:16">
      <c r="B138" s="125"/>
      <c r="C138" s="125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</row>
    <row r="139" spans="2:16">
      <c r="B139" s="125"/>
      <c r="C139" s="125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</row>
    <row r="140" spans="2:16">
      <c r="B140" s="125"/>
      <c r="C140" s="125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</row>
    <row r="141" spans="2:16">
      <c r="B141" s="125"/>
      <c r="C141" s="125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</row>
    <row r="142" spans="2:16">
      <c r="B142" s="125"/>
      <c r="C142" s="125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</row>
    <row r="143" spans="2:16">
      <c r="B143" s="125"/>
      <c r="C143" s="125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</row>
    <row r="144" spans="2:16">
      <c r="B144" s="125"/>
      <c r="C144" s="125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</row>
    <row r="145" spans="2:16">
      <c r="B145" s="125"/>
      <c r="C145" s="125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</row>
    <row r="146" spans="2:16">
      <c r="B146" s="125"/>
      <c r="C146" s="125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</row>
    <row r="147" spans="2:16">
      <c r="B147" s="125"/>
      <c r="C147" s="125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</row>
    <row r="148" spans="2:16">
      <c r="B148" s="125"/>
      <c r="C148" s="125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</row>
    <row r="149" spans="2:16">
      <c r="B149" s="125"/>
      <c r="C149" s="125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</row>
    <row r="150" spans="2:16">
      <c r="B150" s="125"/>
      <c r="C150" s="125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</row>
    <row r="151" spans="2:16">
      <c r="B151" s="125"/>
      <c r="C151" s="125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</row>
    <row r="152" spans="2:16">
      <c r="B152" s="125"/>
      <c r="C152" s="125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</row>
    <row r="153" spans="2:16">
      <c r="B153" s="125"/>
      <c r="C153" s="125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</row>
    <row r="154" spans="2:16">
      <c r="B154" s="125"/>
      <c r="C154" s="125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</row>
    <row r="155" spans="2:16">
      <c r="B155" s="125"/>
      <c r="C155" s="125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</row>
    <row r="156" spans="2:16">
      <c r="B156" s="125"/>
      <c r="C156" s="125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</row>
    <row r="157" spans="2:16">
      <c r="B157" s="125"/>
      <c r="C157" s="125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</row>
    <row r="158" spans="2:16">
      <c r="B158" s="125"/>
      <c r="C158" s="125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</row>
    <row r="159" spans="2:16">
      <c r="B159" s="125"/>
      <c r="C159" s="125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</row>
    <row r="160" spans="2:16">
      <c r="B160" s="125"/>
      <c r="C160" s="125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</row>
    <row r="161" spans="2:16">
      <c r="B161" s="125"/>
      <c r="C161" s="125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</row>
    <row r="162" spans="2:16">
      <c r="B162" s="125"/>
      <c r="C162" s="125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</row>
    <row r="163" spans="2:16">
      <c r="B163" s="125"/>
      <c r="C163" s="125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</row>
    <row r="164" spans="2:16">
      <c r="B164" s="125"/>
      <c r="C164" s="125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</row>
    <row r="165" spans="2:16">
      <c r="B165" s="125"/>
      <c r="C165" s="125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</row>
    <row r="166" spans="2:16">
      <c r="B166" s="125"/>
      <c r="C166" s="125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</row>
    <row r="167" spans="2:16">
      <c r="B167" s="125"/>
      <c r="C167" s="125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</row>
    <row r="168" spans="2:16">
      <c r="B168" s="125"/>
      <c r="C168" s="125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</row>
    <row r="169" spans="2:16">
      <c r="B169" s="125"/>
      <c r="C169" s="125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</row>
    <row r="170" spans="2:16">
      <c r="B170" s="125"/>
      <c r="C170" s="125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</row>
    <row r="171" spans="2:16">
      <c r="B171" s="125"/>
      <c r="C171" s="125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</row>
    <row r="172" spans="2:16">
      <c r="B172" s="125"/>
      <c r="C172" s="125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</row>
    <row r="173" spans="2:16">
      <c r="B173" s="125"/>
      <c r="C173" s="125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</row>
    <row r="174" spans="2:16">
      <c r="B174" s="125"/>
      <c r="C174" s="125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</row>
    <row r="175" spans="2:16">
      <c r="B175" s="125"/>
      <c r="C175" s="125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</row>
    <row r="176" spans="2:16">
      <c r="B176" s="125"/>
      <c r="C176" s="125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</row>
    <row r="177" spans="2:16">
      <c r="B177" s="125"/>
      <c r="C177" s="125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</row>
    <row r="178" spans="2:16">
      <c r="B178" s="125"/>
      <c r="C178" s="125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</row>
    <row r="179" spans="2:16">
      <c r="B179" s="125"/>
      <c r="C179" s="125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</row>
    <row r="180" spans="2:16">
      <c r="B180" s="125"/>
      <c r="C180" s="125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</row>
    <row r="181" spans="2:16">
      <c r="B181" s="125"/>
      <c r="C181" s="125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</row>
    <row r="182" spans="2:16">
      <c r="B182" s="125"/>
      <c r="C182" s="125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</row>
    <row r="183" spans="2:16">
      <c r="B183" s="125"/>
      <c r="C183" s="125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</row>
    <row r="184" spans="2:16">
      <c r="B184" s="125"/>
      <c r="C184" s="125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</row>
    <row r="185" spans="2:16">
      <c r="B185" s="125"/>
      <c r="C185" s="125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</row>
    <row r="186" spans="2:16">
      <c r="B186" s="125"/>
      <c r="C186" s="125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</row>
    <row r="187" spans="2:16">
      <c r="B187" s="125"/>
      <c r="C187" s="125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</row>
    <row r="188" spans="2:16">
      <c r="B188" s="125"/>
      <c r="C188" s="125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</row>
    <row r="189" spans="2:16">
      <c r="B189" s="125"/>
      <c r="C189" s="125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</row>
    <row r="190" spans="2:16">
      <c r="B190" s="125"/>
      <c r="C190" s="125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</row>
    <row r="191" spans="2:16">
      <c r="B191" s="125"/>
      <c r="C191" s="125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</row>
    <row r="192" spans="2:16">
      <c r="B192" s="125"/>
      <c r="C192" s="125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</row>
    <row r="193" spans="2:16">
      <c r="B193" s="125"/>
      <c r="C193" s="125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</row>
    <row r="194" spans="2:16">
      <c r="B194" s="125"/>
      <c r="C194" s="125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</row>
    <row r="195" spans="2:16">
      <c r="B195" s="125"/>
      <c r="C195" s="125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</row>
    <row r="196" spans="2:16">
      <c r="B196" s="125"/>
      <c r="C196" s="125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</row>
    <row r="197" spans="2:16">
      <c r="B197" s="125"/>
      <c r="C197" s="125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</row>
    <row r="198" spans="2:16">
      <c r="B198" s="125"/>
      <c r="C198" s="125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</row>
    <row r="199" spans="2:16">
      <c r="B199" s="125"/>
      <c r="C199" s="125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</row>
    <row r="200" spans="2:16">
      <c r="B200" s="125"/>
      <c r="C200" s="125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</row>
    <row r="201" spans="2:16">
      <c r="B201" s="125"/>
      <c r="C201" s="125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</row>
    <row r="202" spans="2:16">
      <c r="B202" s="125"/>
      <c r="C202" s="125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</row>
    <row r="203" spans="2:16">
      <c r="B203" s="125"/>
      <c r="C203" s="125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</row>
    <row r="204" spans="2:16">
      <c r="B204" s="125"/>
      <c r="C204" s="125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</row>
    <row r="205" spans="2:16">
      <c r="B205" s="125"/>
      <c r="C205" s="125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</row>
    <row r="206" spans="2:16">
      <c r="B206" s="125"/>
      <c r="C206" s="125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</row>
    <row r="207" spans="2:16">
      <c r="B207" s="125"/>
      <c r="C207" s="125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</row>
    <row r="208" spans="2:16">
      <c r="B208" s="125"/>
      <c r="C208" s="125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</row>
    <row r="209" spans="2:16">
      <c r="B209" s="125"/>
      <c r="C209" s="125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</row>
    <row r="210" spans="2:16">
      <c r="B210" s="125"/>
      <c r="C210" s="125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</row>
    <row r="211" spans="2:16">
      <c r="B211" s="125"/>
      <c r="C211" s="125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</row>
    <row r="212" spans="2:16">
      <c r="B212" s="125"/>
      <c r="C212" s="125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</row>
    <row r="213" spans="2:16">
      <c r="B213" s="125"/>
      <c r="C213" s="125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</row>
    <row r="214" spans="2:16">
      <c r="B214" s="125"/>
      <c r="C214" s="125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</row>
    <row r="215" spans="2:16">
      <c r="B215" s="125"/>
      <c r="C215" s="125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</row>
    <row r="216" spans="2:16">
      <c r="B216" s="125"/>
      <c r="C216" s="125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</row>
    <row r="217" spans="2:16">
      <c r="B217" s="125"/>
      <c r="C217" s="125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141</v>
      </c>
      <c r="C1" s="67" t="s" vm="1">
        <v>222</v>
      </c>
    </row>
    <row r="2" spans="2:16">
      <c r="B2" s="46" t="s">
        <v>140</v>
      </c>
      <c r="C2" s="67" t="s">
        <v>223</v>
      </c>
    </row>
    <row r="3" spans="2:16">
      <c r="B3" s="46" t="s">
        <v>142</v>
      </c>
      <c r="C3" s="67" t="s">
        <v>224</v>
      </c>
    </row>
    <row r="4" spans="2:16">
      <c r="B4" s="46" t="s">
        <v>143</v>
      </c>
      <c r="C4" s="67">
        <v>9455</v>
      </c>
    </row>
    <row r="6" spans="2:16" ht="26.25" customHeight="1">
      <c r="B6" s="136" t="s">
        <v>180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16" s="3" customFormat="1" ht="78.75">
      <c r="B7" s="21" t="s">
        <v>111</v>
      </c>
      <c r="C7" s="29" t="s">
        <v>44</v>
      </c>
      <c r="D7" s="29" t="s">
        <v>65</v>
      </c>
      <c r="E7" s="29" t="s">
        <v>14</v>
      </c>
      <c r="F7" s="29" t="s">
        <v>66</v>
      </c>
      <c r="G7" s="29" t="s">
        <v>99</v>
      </c>
      <c r="H7" s="29" t="s">
        <v>17</v>
      </c>
      <c r="I7" s="29" t="s">
        <v>98</v>
      </c>
      <c r="J7" s="29" t="s">
        <v>16</v>
      </c>
      <c r="K7" s="29" t="s">
        <v>177</v>
      </c>
      <c r="L7" s="29" t="s">
        <v>197</v>
      </c>
      <c r="M7" s="29" t="s">
        <v>178</v>
      </c>
      <c r="N7" s="29" t="s">
        <v>58</v>
      </c>
      <c r="O7" s="29" t="s">
        <v>144</v>
      </c>
      <c r="P7" s="30" t="s">
        <v>146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204</v>
      </c>
      <c r="M8" s="31" t="s">
        <v>200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2:16" ht="20.25" customHeight="1">
      <c r="B11" s="126" t="s">
        <v>213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6" t="s">
        <v>107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6" t="s">
        <v>203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5"/>
      <c r="C110" s="125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</row>
    <row r="111" spans="2:16">
      <c r="B111" s="125"/>
      <c r="C111" s="125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</row>
    <row r="112" spans="2:16">
      <c r="B112" s="125"/>
      <c r="C112" s="125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</row>
    <row r="113" spans="2:16">
      <c r="B113" s="125"/>
      <c r="C113" s="125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</row>
    <row r="114" spans="2:16">
      <c r="B114" s="125"/>
      <c r="C114" s="125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</row>
    <row r="115" spans="2:16">
      <c r="B115" s="125"/>
      <c r="C115" s="125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</row>
    <row r="116" spans="2:16">
      <c r="B116" s="125"/>
      <c r="C116" s="125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</row>
    <row r="117" spans="2:16">
      <c r="B117" s="125"/>
      <c r="C117" s="125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</row>
    <row r="118" spans="2:16">
      <c r="B118" s="125"/>
      <c r="C118" s="125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</row>
    <row r="119" spans="2:16">
      <c r="B119" s="125"/>
      <c r="C119" s="125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</row>
    <row r="120" spans="2:16">
      <c r="B120" s="125"/>
      <c r="C120" s="125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</row>
    <row r="121" spans="2:16">
      <c r="B121" s="125"/>
      <c r="C121" s="125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</row>
    <row r="122" spans="2:16">
      <c r="B122" s="125"/>
      <c r="C122" s="125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</row>
    <row r="123" spans="2:16">
      <c r="B123" s="125"/>
      <c r="C123" s="125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</row>
    <row r="124" spans="2:16">
      <c r="B124" s="125"/>
      <c r="C124" s="125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</row>
    <row r="125" spans="2:16">
      <c r="B125" s="125"/>
      <c r="C125" s="125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</row>
    <row r="126" spans="2:16">
      <c r="B126" s="125"/>
      <c r="C126" s="125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</row>
    <row r="127" spans="2:16">
      <c r="B127" s="125"/>
      <c r="C127" s="125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</row>
    <row r="128" spans="2:16">
      <c r="B128" s="125"/>
      <c r="C128" s="125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</row>
    <row r="129" spans="2:16">
      <c r="B129" s="125"/>
      <c r="C129" s="125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</row>
    <row r="130" spans="2:16">
      <c r="B130" s="125"/>
      <c r="C130" s="125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</row>
    <row r="131" spans="2:16">
      <c r="B131" s="125"/>
      <c r="C131" s="125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</row>
    <row r="132" spans="2:16">
      <c r="B132" s="125"/>
      <c r="C132" s="125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</row>
    <row r="133" spans="2:16">
      <c r="B133" s="125"/>
      <c r="C133" s="125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</row>
    <row r="134" spans="2:16">
      <c r="B134" s="125"/>
      <c r="C134" s="125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</row>
    <row r="135" spans="2:16">
      <c r="B135" s="125"/>
      <c r="C135" s="125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</row>
    <row r="136" spans="2:16">
      <c r="B136" s="125"/>
      <c r="C136" s="125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</row>
    <row r="137" spans="2:16">
      <c r="B137" s="125"/>
      <c r="C137" s="125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</row>
    <row r="138" spans="2:16">
      <c r="B138" s="125"/>
      <c r="C138" s="125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</row>
    <row r="139" spans="2:16">
      <c r="B139" s="125"/>
      <c r="C139" s="125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</row>
    <row r="140" spans="2:16">
      <c r="B140" s="125"/>
      <c r="C140" s="125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</row>
    <row r="141" spans="2:16">
      <c r="B141" s="125"/>
      <c r="C141" s="125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</row>
    <row r="142" spans="2:16">
      <c r="B142" s="125"/>
      <c r="C142" s="125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</row>
    <row r="143" spans="2:16">
      <c r="B143" s="125"/>
      <c r="C143" s="125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</row>
    <row r="144" spans="2:16">
      <c r="B144" s="125"/>
      <c r="C144" s="125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</row>
    <row r="145" spans="2:16">
      <c r="B145" s="125"/>
      <c r="C145" s="125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</row>
    <row r="146" spans="2:16">
      <c r="B146" s="125"/>
      <c r="C146" s="125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</row>
    <row r="147" spans="2:16">
      <c r="B147" s="125"/>
      <c r="C147" s="125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</row>
    <row r="148" spans="2:16">
      <c r="B148" s="125"/>
      <c r="C148" s="125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</row>
    <row r="149" spans="2:16">
      <c r="B149" s="125"/>
      <c r="C149" s="125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</row>
    <row r="150" spans="2:16">
      <c r="B150" s="125"/>
      <c r="C150" s="125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</row>
    <row r="151" spans="2:16">
      <c r="B151" s="125"/>
      <c r="C151" s="125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</row>
    <row r="152" spans="2:16">
      <c r="B152" s="125"/>
      <c r="C152" s="125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</row>
    <row r="153" spans="2:16">
      <c r="B153" s="125"/>
      <c r="C153" s="125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</row>
    <row r="154" spans="2:16">
      <c r="B154" s="125"/>
      <c r="C154" s="125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</row>
    <row r="155" spans="2:16">
      <c r="B155" s="125"/>
      <c r="C155" s="125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</row>
    <row r="156" spans="2:16">
      <c r="B156" s="125"/>
      <c r="C156" s="125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</row>
    <row r="157" spans="2:16">
      <c r="B157" s="125"/>
      <c r="C157" s="125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</row>
    <row r="158" spans="2:16">
      <c r="B158" s="125"/>
      <c r="C158" s="125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</row>
    <row r="159" spans="2:16">
      <c r="B159" s="125"/>
      <c r="C159" s="125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</row>
    <row r="160" spans="2:16">
      <c r="B160" s="125"/>
      <c r="C160" s="125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</row>
    <row r="161" spans="2:16">
      <c r="B161" s="125"/>
      <c r="C161" s="125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</row>
    <row r="162" spans="2:16">
      <c r="B162" s="125"/>
      <c r="C162" s="125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</row>
    <row r="163" spans="2:16">
      <c r="B163" s="125"/>
      <c r="C163" s="125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</row>
    <row r="164" spans="2:16">
      <c r="B164" s="125"/>
      <c r="C164" s="125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</row>
    <row r="165" spans="2:16">
      <c r="B165" s="125"/>
      <c r="C165" s="125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</row>
    <row r="166" spans="2:16">
      <c r="B166" s="125"/>
      <c r="C166" s="125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</row>
    <row r="167" spans="2:16">
      <c r="B167" s="125"/>
      <c r="C167" s="125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</row>
    <row r="168" spans="2:16">
      <c r="B168" s="125"/>
      <c r="C168" s="125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</row>
    <row r="169" spans="2:16">
      <c r="B169" s="125"/>
      <c r="C169" s="125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</row>
    <row r="170" spans="2:16">
      <c r="B170" s="125"/>
      <c r="C170" s="125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</row>
    <row r="171" spans="2:16">
      <c r="B171" s="125"/>
      <c r="C171" s="125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</row>
    <row r="172" spans="2:16">
      <c r="B172" s="125"/>
      <c r="C172" s="125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</row>
    <row r="173" spans="2:16">
      <c r="B173" s="125"/>
      <c r="C173" s="125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</row>
    <row r="174" spans="2:16">
      <c r="B174" s="125"/>
      <c r="C174" s="125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</row>
    <row r="175" spans="2:16">
      <c r="B175" s="125"/>
      <c r="C175" s="125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</row>
    <row r="176" spans="2:16">
      <c r="B176" s="125"/>
      <c r="C176" s="125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</row>
    <row r="177" spans="2:16">
      <c r="B177" s="125"/>
      <c r="C177" s="125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</row>
    <row r="178" spans="2:16">
      <c r="B178" s="125"/>
      <c r="C178" s="125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</row>
    <row r="179" spans="2:16">
      <c r="B179" s="125"/>
      <c r="C179" s="125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</row>
    <row r="180" spans="2:16">
      <c r="B180" s="125"/>
      <c r="C180" s="125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</row>
    <row r="181" spans="2:16">
      <c r="B181" s="125"/>
      <c r="C181" s="125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</row>
    <row r="182" spans="2:16">
      <c r="B182" s="125"/>
      <c r="C182" s="125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</row>
    <row r="183" spans="2:16">
      <c r="B183" s="125"/>
      <c r="C183" s="125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</row>
    <row r="184" spans="2:16">
      <c r="B184" s="125"/>
      <c r="C184" s="125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</row>
    <row r="185" spans="2:16">
      <c r="B185" s="125"/>
      <c r="C185" s="125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</row>
    <row r="186" spans="2:16">
      <c r="B186" s="125"/>
      <c r="C186" s="125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</row>
    <row r="187" spans="2:16">
      <c r="B187" s="125"/>
      <c r="C187" s="125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</row>
    <row r="188" spans="2:16">
      <c r="B188" s="125"/>
      <c r="C188" s="125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</row>
    <row r="189" spans="2:16">
      <c r="B189" s="125"/>
      <c r="C189" s="125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</row>
    <row r="190" spans="2:16">
      <c r="B190" s="125"/>
      <c r="C190" s="125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</row>
    <row r="191" spans="2:16">
      <c r="B191" s="125"/>
      <c r="C191" s="125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</row>
    <row r="192" spans="2:16">
      <c r="B192" s="125"/>
      <c r="C192" s="125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</row>
    <row r="193" spans="2:16">
      <c r="B193" s="125"/>
      <c r="C193" s="125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</row>
    <row r="194" spans="2:16">
      <c r="B194" s="125"/>
      <c r="C194" s="125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</row>
    <row r="195" spans="2:16">
      <c r="B195" s="125"/>
      <c r="C195" s="125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</row>
    <row r="196" spans="2:16">
      <c r="B196" s="125"/>
      <c r="C196" s="125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</row>
    <row r="197" spans="2:16">
      <c r="B197" s="125"/>
      <c r="C197" s="125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</row>
    <row r="198" spans="2:16">
      <c r="B198" s="125"/>
      <c r="C198" s="125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</row>
    <row r="199" spans="2:16">
      <c r="B199" s="125"/>
      <c r="C199" s="125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</row>
    <row r="200" spans="2:16">
      <c r="B200" s="125"/>
      <c r="C200" s="125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</row>
    <row r="201" spans="2:16">
      <c r="B201" s="125"/>
      <c r="C201" s="125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</row>
    <row r="202" spans="2:16">
      <c r="B202" s="125"/>
      <c r="C202" s="125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</row>
    <row r="203" spans="2:16">
      <c r="B203" s="125"/>
      <c r="C203" s="125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</row>
    <row r="204" spans="2:16">
      <c r="B204" s="125"/>
      <c r="C204" s="125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</row>
    <row r="205" spans="2:16">
      <c r="B205" s="125"/>
      <c r="C205" s="125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</row>
    <row r="206" spans="2:16">
      <c r="B206" s="125"/>
      <c r="C206" s="125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</row>
    <row r="207" spans="2:16">
      <c r="B207" s="125"/>
      <c r="C207" s="125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</row>
    <row r="208" spans="2:16">
      <c r="B208" s="125"/>
      <c r="C208" s="125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</row>
    <row r="209" spans="2:16">
      <c r="B209" s="125"/>
      <c r="C209" s="125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</row>
    <row r="210" spans="2:16">
      <c r="B210" s="125"/>
      <c r="C210" s="125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</row>
    <row r="211" spans="2:16">
      <c r="B211" s="125"/>
      <c r="C211" s="125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</row>
    <row r="212" spans="2:16">
      <c r="B212" s="125"/>
      <c r="C212" s="125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</row>
    <row r="213" spans="2:16">
      <c r="B213" s="125"/>
      <c r="C213" s="125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</row>
    <row r="214" spans="2:16">
      <c r="B214" s="125"/>
      <c r="C214" s="125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</row>
    <row r="215" spans="2:16">
      <c r="B215" s="125"/>
      <c r="C215" s="125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</row>
    <row r="216" spans="2:16">
      <c r="B216" s="125"/>
      <c r="C216" s="125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</row>
    <row r="217" spans="2:16">
      <c r="B217" s="125"/>
      <c r="C217" s="125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</row>
    <row r="218" spans="2:16">
      <c r="B218" s="125"/>
      <c r="C218" s="125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</row>
    <row r="219" spans="2:16">
      <c r="B219" s="125"/>
      <c r="C219" s="125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</row>
    <row r="220" spans="2:16">
      <c r="B220" s="125"/>
      <c r="C220" s="125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</row>
    <row r="221" spans="2:16">
      <c r="B221" s="125"/>
      <c r="C221" s="125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</row>
    <row r="222" spans="2:16">
      <c r="B222" s="125"/>
      <c r="C222" s="125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</row>
    <row r="223" spans="2:16">
      <c r="B223" s="125"/>
      <c r="C223" s="125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</row>
    <row r="224" spans="2:16">
      <c r="B224" s="125"/>
      <c r="C224" s="125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</row>
    <row r="225" spans="2:16">
      <c r="B225" s="125"/>
      <c r="C225" s="125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</row>
    <row r="226" spans="2:16">
      <c r="B226" s="125"/>
      <c r="C226" s="125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</row>
    <row r="227" spans="2:16">
      <c r="B227" s="125"/>
      <c r="C227" s="125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</row>
    <row r="228" spans="2:16">
      <c r="B228" s="125"/>
      <c r="C228" s="125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</row>
    <row r="229" spans="2:16">
      <c r="B229" s="125"/>
      <c r="C229" s="125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</row>
    <row r="230" spans="2:16">
      <c r="B230" s="125"/>
      <c r="C230" s="125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</row>
    <row r="231" spans="2:16">
      <c r="B231" s="125"/>
      <c r="C231" s="125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</row>
    <row r="232" spans="2:16">
      <c r="B232" s="125"/>
      <c r="C232" s="125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</row>
    <row r="233" spans="2:16">
      <c r="B233" s="125"/>
      <c r="C233" s="125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</row>
    <row r="234" spans="2:16">
      <c r="B234" s="125"/>
      <c r="C234" s="125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</row>
    <row r="235" spans="2:16">
      <c r="B235" s="125"/>
      <c r="C235" s="125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</row>
    <row r="236" spans="2:16">
      <c r="B236" s="125"/>
      <c r="C236" s="125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</row>
    <row r="237" spans="2:16">
      <c r="B237" s="125"/>
      <c r="C237" s="125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</row>
    <row r="238" spans="2:16">
      <c r="B238" s="125"/>
      <c r="C238" s="125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</row>
    <row r="239" spans="2:16">
      <c r="B239" s="125"/>
      <c r="C239" s="125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</row>
    <row r="240" spans="2:16">
      <c r="B240" s="125"/>
      <c r="C240" s="125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</row>
    <row r="241" spans="2:16">
      <c r="B241" s="125"/>
      <c r="C241" s="125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</row>
    <row r="242" spans="2:16">
      <c r="B242" s="125"/>
      <c r="C242" s="125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</row>
    <row r="243" spans="2:16">
      <c r="B243" s="125"/>
      <c r="C243" s="125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</row>
    <row r="244" spans="2:16">
      <c r="B244" s="125"/>
      <c r="C244" s="125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</row>
    <row r="245" spans="2:16">
      <c r="B245" s="125"/>
      <c r="C245" s="125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</row>
    <row r="246" spans="2:16">
      <c r="B246" s="125"/>
      <c r="C246" s="125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</row>
    <row r="247" spans="2:16">
      <c r="B247" s="125"/>
      <c r="C247" s="125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</row>
    <row r="248" spans="2:16">
      <c r="B248" s="125"/>
      <c r="C248" s="125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</row>
    <row r="249" spans="2:16">
      <c r="B249" s="125"/>
      <c r="C249" s="125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</row>
    <row r="250" spans="2:16">
      <c r="B250" s="125"/>
      <c r="C250" s="125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</row>
    <row r="251" spans="2:16">
      <c r="B251" s="125"/>
      <c r="C251" s="125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</row>
    <row r="252" spans="2:16">
      <c r="B252" s="125"/>
      <c r="C252" s="125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</row>
    <row r="253" spans="2:16">
      <c r="B253" s="125"/>
      <c r="C253" s="125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</row>
    <row r="254" spans="2:16">
      <c r="B254" s="125"/>
      <c r="C254" s="125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</row>
    <row r="255" spans="2:16">
      <c r="B255" s="125"/>
      <c r="C255" s="125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</row>
    <row r="256" spans="2:16">
      <c r="B256" s="125"/>
      <c r="C256" s="125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</row>
    <row r="257" spans="2:16">
      <c r="B257" s="125"/>
      <c r="C257" s="125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</row>
    <row r="258" spans="2:16">
      <c r="B258" s="125"/>
      <c r="C258" s="125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</row>
    <row r="259" spans="2:16">
      <c r="B259" s="125"/>
      <c r="C259" s="125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</row>
    <row r="260" spans="2:16">
      <c r="B260" s="125"/>
      <c r="C260" s="125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</row>
    <row r="261" spans="2:16">
      <c r="B261" s="125"/>
      <c r="C261" s="125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</row>
    <row r="262" spans="2:16">
      <c r="B262" s="125"/>
      <c r="C262" s="125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</row>
    <row r="263" spans="2:16">
      <c r="B263" s="125"/>
      <c r="C263" s="125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</row>
    <row r="264" spans="2:16">
      <c r="B264" s="125"/>
      <c r="C264" s="125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</row>
    <row r="265" spans="2:16">
      <c r="B265" s="125"/>
      <c r="C265" s="125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</row>
    <row r="266" spans="2:16">
      <c r="B266" s="125"/>
      <c r="C266" s="125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</row>
    <row r="267" spans="2:16">
      <c r="B267" s="125"/>
      <c r="C267" s="125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</row>
    <row r="268" spans="2:16">
      <c r="B268" s="125"/>
      <c r="C268" s="125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</row>
    <row r="269" spans="2:16">
      <c r="B269" s="125"/>
      <c r="C269" s="125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</row>
    <row r="270" spans="2:16">
      <c r="B270" s="125"/>
      <c r="C270" s="125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</row>
    <row r="271" spans="2:16">
      <c r="B271" s="125"/>
      <c r="C271" s="125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</row>
    <row r="272" spans="2:16">
      <c r="B272" s="125"/>
      <c r="C272" s="125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</row>
    <row r="273" spans="2:16">
      <c r="B273" s="125"/>
      <c r="C273" s="125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</row>
    <row r="274" spans="2:16">
      <c r="B274" s="125"/>
      <c r="C274" s="125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</row>
    <row r="275" spans="2:16">
      <c r="B275" s="125"/>
      <c r="C275" s="125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</row>
    <row r="276" spans="2:16">
      <c r="B276" s="125"/>
      <c r="C276" s="125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</row>
    <row r="277" spans="2:16">
      <c r="B277" s="125"/>
      <c r="C277" s="125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</row>
    <row r="278" spans="2:16">
      <c r="B278" s="125"/>
      <c r="C278" s="125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</row>
    <row r="279" spans="2:16">
      <c r="B279" s="125"/>
      <c r="C279" s="125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</row>
    <row r="280" spans="2:16">
      <c r="B280" s="125"/>
      <c r="C280" s="125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</row>
    <row r="281" spans="2:16">
      <c r="B281" s="125"/>
      <c r="C281" s="125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</row>
    <row r="282" spans="2:16">
      <c r="B282" s="125"/>
      <c r="C282" s="125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</row>
    <row r="283" spans="2:16">
      <c r="B283" s="125"/>
      <c r="C283" s="125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</row>
    <row r="284" spans="2:16">
      <c r="B284" s="125"/>
      <c r="C284" s="125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</row>
    <row r="285" spans="2:16">
      <c r="B285" s="125"/>
      <c r="C285" s="125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</row>
    <row r="286" spans="2:16">
      <c r="B286" s="125"/>
      <c r="C286" s="125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</row>
    <row r="287" spans="2:16">
      <c r="B287" s="125"/>
      <c r="C287" s="125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</row>
    <row r="288" spans="2:16">
      <c r="B288" s="125"/>
      <c r="C288" s="125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</row>
    <row r="289" spans="2:16">
      <c r="B289" s="125"/>
      <c r="C289" s="125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</row>
    <row r="290" spans="2:16">
      <c r="B290" s="125"/>
      <c r="C290" s="125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</row>
    <row r="291" spans="2:16">
      <c r="B291" s="125"/>
      <c r="C291" s="125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</row>
    <row r="292" spans="2:16">
      <c r="B292" s="125"/>
      <c r="C292" s="125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</row>
    <row r="293" spans="2:16">
      <c r="B293" s="125"/>
      <c r="C293" s="125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</row>
    <row r="294" spans="2:16">
      <c r="B294" s="125"/>
      <c r="C294" s="125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</row>
    <row r="295" spans="2:16">
      <c r="B295" s="125"/>
      <c r="C295" s="125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</row>
    <row r="296" spans="2:16">
      <c r="B296" s="125"/>
      <c r="C296" s="125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</row>
    <row r="297" spans="2:16">
      <c r="B297" s="125"/>
      <c r="C297" s="125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</row>
    <row r="298" spans="2:16">
      <c r="B298" s="125"/>
      <c r="C298" s="125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</row>
    <row r="299" spans="2:16">
      <c r="B299" s="125"/>
      <c r="C299" s="125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</row>
    <row r="300" spans="2:16">
      <c r="B300" s="125"/>
      <c r="C300" s="125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</row>
    <row r="301" spans="2:16">
      <c r="B301" s="125"/>
      <c r="C301" s="125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</row>
    <row r="302" spans="2:16">
      <c r="B302" s="125"/>
      <c r="C302" s="125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</row>
    <row r="303" spans="2:16">
      <c r="B303" s="125"/>
      <c r="C303" s="125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</row>
    <row r="304" spans="2:16">
      <c r="B304" s="125"/>
      <c r="C304" s="125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</row>
    <row r="305" spans="2:16">
      <c r="B305" s="125"/>
      <c r="C305" s="125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</row>
    <row r="306" spans="2:16">
      <c r="B306" s="125"/>
      <c r="C306" s="125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</row>
    <row r="307" spans="2:16">
      <c r="B307" s="125"/>
      <c r="C307" s="125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</row>
    <row r="308" spans="2:16">
      <c r="B308" s="125"/>
      <c r="C308" s="125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</row>
    <row r="309" spans="2:16">
      <c r="B309" s="125"/>
      <c r="C309" s="125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</row>
    <row r="310" spans="2:16">
      <c r="B310" s="125"/>
      <c r="C310" s="125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</row>
    <row r="311" spans="2:16">
      <c r="B311" s="125"/>
      <c r="C311" s="125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</row>
    <row r="312" spans="2:16">
      <c r="B312" s="125"/>
      <c r="C312" s="125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</row>
    <row r="313" spans="2:16">
      <c r="B313" s="125"/>
      <c r="C313" s="125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</row>
    <row r="314" spans="2:16">
      <c r="B314" s="125"/>
      <c r="C314" s="125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</row>
    <row r="315" spans="2:16">
      <c r="B315" s="125"/>
      <c r="C315" s="125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</row>
    <row r="316" spans="2:16">
      <c r="B316" s="125"/>
      <c r="C316" s="125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</row>
    <row r="317" spans="2:16">
      <c r="B317" s="125"/>
      <c r="C317" s="125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</row>
    <row r="318" spans="2:16">
      <c r="B318" s="125"/>
      <c r="C318" s="125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</row>
    <row r="319" spans="2:16">
      <c r="B319" s="125"/>
      <c r="C319" s="125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</row>
    <row r="320" spans="2:16">
      <c r="B320" s="125"/>
      <c r="C320" s="125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</row>
    <row r="321" spans="2:16">
      <c r="B321" s="125"/>
      <c r="C321" s="125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</row>
    <row r="322" spans="2:16">
      <c r="B322" s="125"/>
      <c r="C322" s="125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</row>
    <row r="323" spans="2:16">
      <c r="B323" s="125"/>
      <c r="C323" s="125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</row>
    <row r="324" spans="2:16">
      <c r="B324" s="125"/>
      <c r="C324" s="125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</row>
    <row r="325" spans="2:16">
      <c r="B325" s="125"/>
      <c r="C325" s="125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</row>
    <row r="326" spans="2:16">
      <c r="B326" s="125"/>
      <c r="C326" s="125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</row>
    <row r="327" spans="2:16">
      <c r="B327" s="125"/>
      <c r="C327" s="125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</row>
    <row r="328" spans="2:16">
      <c r="B328" s="125"/>
      <c r="C328" s="125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</row>
    <row r="329" spans="2:16">
      <c r="B329" s="125"/>
      <c r="C329" s="125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</row>
    <row r="330" spans="2:16">
      <c r="B330" s="125"/>
      <c r="C330" s="125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</row>
    <row r="331" spans="2:16">
      <c r="B331" s="125"/>
      <c r="C331" s="125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</row>
    <row r="332" spans="2:16">
      <c r="B332" s="125"/>
      <c r="C332" s="125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</row>
    <row r="333" spans="2:16">
      <c r="B333" s="125"/>
      <c r="C333" s="125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</row>
    <row r="334" spans="2:16">
      <c r="B334" s="125"/>
      <c r="C334" s="125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</row>
    <row r="335" spans="2:16">
      <c r="B335" s="125"/>
      <c r="C335" s="125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</row>
    <row r="336" spans="2:16">
      <c r="B336" s="125"/>
      <c r="C336" s="125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</row>
    <row r="337" spans="2:16">
      <c r="B337" s="125"/>
      <c r="C337" s="125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</row>
    <row r="338" spans="2:16">
      <c r="B338" s="125"/>
      <c r="C338" s="125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</row>
    <row r="339" spans="2:16">
      <c r="B339" s="125"/>
      <c r="C339" s="125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</row>
    <row r="340" spans="2:16">
      <c r="B340" s="125"/>
      <c r="C340" s="125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</row>
    <row r="341" spans="2:16">
      <c r="B341" s="125"/>
      <c r="C341" s="125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</row>
    <row r="342" spans="2:16">
      <c r="B342" s="125"/>
      <c r="C342" s="125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</row>
    <row r="343" spans="2:16">
      <c r="B343" s="125"/>
      <c r="C343" s="125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</row>
    <row r="344" spans="2:16">
      <c r="B344" s="125"/>
      <c r="C344" s="125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</row>
    <row r="345" spans="2:16">
      <c r="B345" s="125"/>
      <c r="C345" s="125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</row>
    <row r="346" spans="2:16">
      <c r="B346" s="125"/>
      <c r="C346" s="125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</row>
    <row r="347" spans="2:16">
      <c r="B347" s="125"/>
      <c r="C347" s="125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</row>
    <row r="348" spans="2:16">
      <c r="B348" s="125"/>
      <c r="C348" s="125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</row>
    <row r="349" spans="2:16">
      <c r="B349" s="125"/>
      <c r="C349" s="125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</row>
    <row r="350" spans="2:16">
      <c r="B350" s="125"/>
      <c r="C350" s="125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</row>
    <row r="351" spans="2:16">
      <c r="B351" s="125"/>
      <c r="C351" s="125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</row>
    <row r="352" spans="2:16">
      <c r="B352" s="125"/>
      <c r="C352" s="125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</row>
    <row r="353" spans="2:16">
      <c r="B353" s="125"/>
      <c r="C353" s="125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</row>
    <row r="354" spans="2:16">
      <c r="B354" s="125"/>
      <c r="C354" s="125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</row>
    <row r="355" spans="2:16">
      <c r="B355" s="125"/>
      <c r="C355" s="125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</row>
    <row r="356" spans="2:16">
      <c r="B356" s="125"/>
      <c r="C356" s="125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</row>
    <row r="357" spans="2:16">
      <c r="B357" s="125"/>
      <c r="C357" s="125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</row>
    <row r="358" spans="2:16">
      <c r="B358" s="125"/>
      <c r="C358" s="125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</row>
    <row r="359" spans="2:16">
      <c r="B359" s="125"/>
      <c r="C359" s="125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</row>
    <row r="360" spans="2:16">
      <c r="B360" s="125"/>
      <c r="C360" s="125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</row>
    <row r="361" spans="2:16">
      <c r="B361" s="125"/>
      <c r="C361" s="125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</row>
    <row r="362" spans="2:16">
      <c r="B362" s="125"/>
      <c r="C362" s="125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</row>
    <row r="363" spans="2:16">
      <c r="B363" s="125"/>
      <c r="C363" s="125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</row>
    <row r="364" spans="2:16">
      <c r="B364" s="125"/>
      <c r="C364" s="125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</row>
    <row r="365" spans="2:16">
      <c r="B365" s="125"/>
      <c r="C365" s="125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</row>
    <row r="366" spans="2:16">
      <c r="B366" s="125"/>
      <c r="C366" s="125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</row>
    <row r="367" spans="2:16">
      <c r="B367" s="125"/>
      <c r="C367" s="125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</row>
    <row r="368" spans="2:16">
      <c r="B368" s="125"/>
      <c r="C368" s="125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</row>
    <row r="369" spans="2:16">
      <c r="B369" s="125"/>
      <c r="C369" s="125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</row>
    <row r="370" spans="2:16">
      <c r="B370" s="125"/>
      <c r="C370" s="125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</row>
    <row r="371" spans="2:16">
      <c r="B371" s="125"/>
      <c r="C371" s="125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</row>
    <row r="372" spans="2:16">
      <c r="B372" s="125"/>
      <c r="C372" s="125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</row>
    <row r="373" spans="2:16">
      <c r="B373" s="125"/>
      <c r="C373" s="125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</row>
    <row r="374" spans="2:16">
      <c r="B374" s="125"/>
      <c r="C374" s="125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</row>
    <row r="375" spans="2:16">
      <c r="B375" s="125"/>
      <c r="C375" s="125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</row>
    <row r="376" spans="2:16">
      <c r="B376" s="125"/>
      <c r="C376" s="125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</row>
    <row r="377" spans="2:16">
      <c r="B377" s="125"/>
      <c r="C377" s="125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</row>
    <row r="378" spans="2:16">
      <c r="B378" s="125"/>
      <c r="C378" s="125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</row>
    <row r="379" spans="2:16">
      <c r="B379" s="125"/>
      <c r="C379" s="125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</row>
    <row r="380" spans="2:16">
      <c r="B380" s="125"/>
      <c r="C380" s="125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</row>
    <row r="381" spans="2:16">
      <c r="B381" s="125"/>
      <c r="C381" s="125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</row>
    <row r="382" spans="2:16">
      <c r="B382" s="125"/>
      <c r="C382" s="125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</row>
    <row r="383" spans="2:16">
      <c r="B383" s="125"/>
      <c r="C383" s="125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</row>
    <row r="384" spans="2:16">
      <c r="B384" s="125"/>
      <c r="C384" s="125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</row>
    <row r="385" spans="2:16">
      <c r="B385" s="125"/>
      <c r="C385" s="125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</row>
    <row r="386" spans="2:16">
      <c r="B386" s="125"/>
      <c r="C386" s="125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</row>
    <row r="387" spans="2:16">
      <c r="B387" s="125"/>
      <c r="C387" s="125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</row>
    <row r="388" spans="2:16">
      <c r="B388" s="125"/>
      <c r="C388" s="125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</row>
    <row r="389" spans="2:16">
      <c r="B389" s="125"/>
      <c r="C389" s="125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</row>
    <row r="390" spans="2:16">
      <c r="B390" s="125"/>
      <c r="C390" s="125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</row>
    <row r="391" spans="2:16">
      <c r="B391" s="125"/>
      <c r="C391" s="125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</row>
    <row r="392" spans="2:16">
      <c r="B392" s="125"/>
      <c r="C392" s="125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</row>
    <row r="393" spans="2:16">
      <c r="B393" s="125"/>
      <c r="C393" s="125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</row>
    <row r="394" spans="2:16">
      <c r="B394" s="125"/>
      <c r="C394" s="125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</row>
    <row r="395" spans="2:16">
      <c r="B395" s="125"/>
      <c r="C395" s="125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</row>
    <row r="396" spans="2:16">
      <c r="B396" s="125"/>
      <c r="C396" s="125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</row>
    <row r="397" spans="2:16">
      <c r="B397" s="131"/>
      <c r="C397" s="125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</row>
    <row r="398" spans="2:16">
      <c r="B398" s="131"/>
      <c r="C398" s="125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</row>
    <row r="399" spans="2:16">
      <c r="B399" s="132"/>
      <c r="C399" s="125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</row>
    <row r="400" spans="2:16">
      <c r="B400" s="125"/>
      <c r="C400" s="125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</row>
    <row r="401" spans="2:16">
      <c r="B401" s="125"/>
      <c r="C401" s="125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</row>
    <row r="402" spans="2:16">
      <c r="B402" s="125"/>
      <c r="C402" s="125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</row>
    <row r="403" spans="2:16">
      <c r="B403" s="125"/>
      <c r="C403" s="125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</row>
    <row r="404" spans="2:16">
      <c r="B404" s="125"/>
      <c r="C404" s="125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</row>
    <row r="405" spans="2:16">
      <c r="B405" s="125"/>
      <c r="C405" s="125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</row>
    <row r="406" spans="2:16">
      <c r="B406" s="125"/>
      <c r="C406" s="125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</row>
    <row r="407" spans="2:16">
      <c r="B407" s="125"/>
      <c r="C407" s="125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</row>
    <row r="408" spans="2:16">
      <c r="B408" s="125"/>
      <c r="C408" s="125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</row>
    <row r="409" spans="2:16">
      <c r="B409" s="125"/>
      <c r="C409" s="125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</row>
    <row r="410" spans="2:16">
      <c r="B410" s="125"/>
      <c r="C410" s="125"/>
      <c r="D410" s="125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</row>
    <row r="411" spans="2:16">
      <c r="B411" s="125"/>
      <c r="C411" s="125"/>
      <c r="D411" s="125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R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60.28515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141</v>
      </c>
      <c r="C1" s="67" t="s" vm="1">
        <v>222</v>
      </c>
    </row>
    <row r="2" spans="2:18">
      <c r="B2" s="46" t="s">
        <v>140</v>
      </c>
      <c r="C2" s="67" t="s">
        <v>223</v>
      </c>
    </row>
    <row r="3" spans="2:18">
      <c r="B3" s="46" t="s">
        <v>142</v>
      </c>
      <c r="C3" s="67" t="s">
        <v>224</v>
      </c>
    </row>
    <row r="4" spans="2:18">
      <c r="B4" s="46" t="s">
        <v>143</v>
      </c>
      <c r="C4" s="67">
        <v>9455</v>
      </c>
    </row>
    <row r="6" spans="2:18" ht="21.75" customHeight="1">
      <c r="B6" s="139" t="s">
        <v>169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1"/>
    </row>
    <row r="7" spans="2:18" ht="27.75" customHeight="1">
      <c r="B7" s="142" t="s">
        <v>84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4"/>
    </row>
    <row r="8" spans="2:18" s="3" customFormat="1" ht="66" customHeight="1">
      <c r="B8" s="21" t="s">
        <v>110</v>
      </c>
      <c r="C8" s="29" t="s">
        <v>44</v>
      </c>
      <c r="D8" s="29" t="s">
        <v>114</v>
      </c>
      <c r="E8" s="29" t="s">
        <v>14</v>
      </c>
      <c r="F8" s="29" t="s">
        <v>66</v>
      </c>
      <c r="G8" s="29" t="s">
        <v>99</v>
      </c>
      <c r="H8" s="29" t="s">
        <v>17</v>
      </c>
      <c r="I8" s="29" t="s">
        <v>98</v>
      </c>
      <c r="J8" s="29" t="s">
        <v>16</v>
      </c>
      <c r="K8" s="29" t="s">
        <v>18</v>
      </c>
      <c r="L8" s="29" t="s">
        <v>197</v>
      </c>
      <c r="M8" s="29" t="s">
        <v>196</v>
      </c>
      <c r="N8" s="29" t="s">
        <v>212</v>
      </c>
      <c r="O8" s="29" t="s">
        <v>61</v>
      </c>
      <c r="P8" s="29" t="s">
        <v>199</v>
      </c>
      <c r="Q8" s="29" t="s">
        <v>144</v>
      </c>
      <c r="R8" s="59" t="s">
        <v>146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204</v>
      </c>
      <c r="M9" s="31"/>
      <c r="N9" s="15" t="s">
        <v>200</v>
      </c>
      <c r="O9" s="31" t="s">
        <v>205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108</v>
      </c>
      <c r="R10" s="19" t="s">
        <v>109</v>
      </c>
    </row>
    <row r="11" spans="2:18" s="4" customFormat="1" ht="18" customHeight="1">
      <c r="B11" s="68" t="s">
        <v>27</v>
      </c>
      <c r="C11" s="69"/>
      <c r="D11" s="69"/>
      <c r="E11" s="69"/>
      <c r="F11" s="69"/>
      <c r="G11" s="69"/>
      <c r="H11" s="77">
        <v>8.2439023288976525</v>
      </c>
      <c r="I11" s="69"/>
      <c r="J11" s="69"/>
      <c r="K11" s="78">
        <v>7.729996215123552E-3</v>
      </c>
      <c r="L11" s="77"/>
      <c r="M11" s="79"/>
      <c r="N11" s="69"/>
      <c r="O11" s="77">
        <v>8394.6524029550019</v>
      </c>
      <c r="P11" s="69"/>
      <c r="Q11" s="78">
        <v>1</v>
      </c>
      <c r="R11" s="78">
        <f>O11/'סכום נכסי הקרן'!$C$42</f>
        <v>0.23711546992669111</v>
      </c>
    </row>
    <row r="12" spans="2:18" ht="22.5" customHeight="1">
      <c r="B12" s="70" t="s">
        <v>191</v>
      </c>
      <c r="C12" s="71"/>
      <c r="D12" s="71"/>
      <c r="E12" s="71"/>
      <c r="F12" s="71"/>
      <c r="G12" s="71"/>
      <c r="H12" s="80">
        <v>8.1904496375728364</v>
      </c>
      <c r="I12" s="71"/>
      <c r="J12" s="71"/>
      <c r="K12" s="81">
        <v>7.5917612708967623E-3</v>
      </c>
      <c r="L12" s="80"/>
      <c r="M12" s="82"/>
      <c r="N12" s="71"/>
      <c r="O12" s="80">
        <v>8352.158475821001</v>
      </c>
      <c r="P12" s="71"/>
      <c r="Q12" s="81">
        <v>0.99493797657196115</v>
      </c>
      <c r="R12" s="81">
        <f>O12/'סכום נכסי הקרן'!$C$42</f>
        <v>0.23591518586277174</v>
      </c>
    </row>
    <row r="13" spans="2:18">
      <c r="B13" s="72" t="s">
        <v>25</v>
      </c>
      <c r="C13" s="73"/>
      <c r="D13" s="73"/>
      <c r="E13" s="73"/>
      <c r="F13" s="73"/>
      <c r="G13" s="73"/>
      <c r="H13" s="83">
        <v>6.7247845305987939</v>
      </c>
      <c r="I13" s="73"/>
      <c r="J13" s="73"/>
      <c r="K13" s="84">
        <v>2.0508348582857407E-3</v>
      </c>
      <c r="L13" s="83"/>
      <c r="M13" s="85"/>
      <c r="N13" s="73"/>
      <c r="O13" s="83">
        <v>3525.4644620159997</v>
      </c>
      <c r="P13" s="73"/>
      <c r="Q13" s="84">
        <v>0.41996550813408318</v>
      </c>
      <c r="R13" s="84">
        <f>O13/'סכום נכסי הקרן'!$C$42</f>
        <v>9.9580318814214752E-2</v>
      </c>
    </row>
    <row r="14" spans="2:18">
      <c r="B14" s="74" t="s">
        <v>24</v>
      </c>
      <c r="C14" s="71"/>
      <c r="D14" s="71"/>
      <c r="E14" s="71"/>
      <c r="F14" s="71"/>
      <c r="G14" s="71"/>
      <c r="H14" s="80">
        <v>6.7247845305987939</v>
      </c>
      <c r="I14" s="71"/>
      <c r="J14" s="71"/>
      <c r="K14" s="81">
        <v>2.0508348582857407E-3</v>
      </c>
      <c r="L14" s="80"/>
      <c r="M14" s="82"/>
      <c r="N14" s="71"/>
      <c r="O14" s="80">
        <v>3525.4644620159997</v>
      </c>
      <c r="P14" s="71"/>
      <c r="Q14" s="81">
        <v>0.41996550813408318</v>
      </c>
      <c r="R14" s="81">
        <f>O14/'סכום נכסי הקרן'!$C$42</f>
        <v>9.9580318814214752E-2</v>
      </c>
    </row>
    <row r="15" spans="2:18">
      <c r="B15" s="75" t="s">
        <v>225</v>
      </c>
      <c r="C15" s="73" t="s">
        <v>226</v>
      </c>
      <c r="D15" s="86" t="s">
        <v>115</v>
      </c>
      <c r="E15" s="73" t="s">
        <v>227</v>
      </c>
      <c r="F15" s="73"/>
      <c r="G15" s="73"/>
      <c r="H15" s="83">
        <v>1.2899999999991245</v>
      </c>
      <c r="I15" s="86" t="s">
        <v>128</v>
      </c>
      <c r="J15" s="87">
        <v>0.04</v>
      </c>
      <c r="K15" s="84">
        <v>9.2999999999970814E-3</v>
      </c>
      <c r="L15" s="83">
        <v>344016.619618</v>
      </c>
      <c r="M15" s="85">
        <v>139.44999999999999</v>
      </c>
      <c r="N15" s="73"/>
      <c r="O15" s="83">
        <v>479.73119319800003</v>
      </c>
      <c r="P15" s="84">
        <v>2.2126375740192813E-5</v>
      </c>
      <c r="Q15" s="84">
        <v>5.7147237332796509E-2</v>
      </c>
      <c r="R15" s="84">
        <f>O15/'סכום נכסי הקרן'!$C$42</f>
        <v>1.355049403517819E-2</v>
      </c>
    </row>
    <row r="16" spans="2:18">
      <c r="B16" s="75" t="s">
        <v>228</v>
      </c>
      <c r="C16" s="73" t="s">
        <v>229</v>
      </c>
      <c r="D16" s="86" t="s">
        <v>115</v>
      </c>
      <c r="E16" s="73" t="s">
        <v>227</v>
      </c>
      <c r="F16" s="73"/>
      <c r="G16" s="73"/>
      <c r="H16" s="83">
        <v>4</v>
      </c>
      <c r="I16" s="86" t="s">
        <v>128</v>
      </c>
      <c r="J16" s="87">
        <v>0.04</v>
      </c>
      <c r="K16" s="84">
        <v>-9.0000000000651571E-4</v>
      </c>
      <c r="L16" s="83">
        <v>309014.73570999998</v>
      </c>
      <c r="M16" s="85">
        <v>149</v>
      </c>
      <c r="N16" s="73"/>
      <c r="O16" s="83">
        <v>460.43197142999998</v>
      </c>
      <c r="P16" s="84">
        <v>2.6598171382007786E-5</v>
      </c>
      <c r="Q16" s="84">
        <v>5.4848247351840712E-2</v>
      </c>
      <c r="R16" s="84">
        <f>O16/'סכום נכסי הקרן'!$C$42</f>
        <v>1.3005367945487102E-2</v>
      </c>
    </row>
    <row r="17" spans="2:18">
      <c r="B17" s="75" t="s">
        <v>230</v>
      </c>
      <c r="C17" s="73" t="s">
        <v>231</v>
      </c>
      <c r="D17" s="86" t="s">
        <v>115</v>
      </c>
      <c r="E17" s="73" t="s">
        <v>227</v>
      </c>
      <c r="F17" s="73"/>
      <c r="G17" s="73"/>
      <c r="H17" s="83">
        <v>6.9699999999850846</v>
      </c>
      <c r="I17" s="86" t="s">
        <v>128</v>
      </c>
      <c r="J17" s="87">
        <v>7.4999999999999997E-3</v>
      </c>
      <c r="K17" s="84">
        <v>-5.9999999999013804E-4</v>
      </c>
      <c r="L17" s="83">
        <v>150640.254185</v>
      </c>
      <c r="M17" s="85">
        <v>107.7</v>
      </c>
      <c r="N17" s="73"/>
      <c r="O17" s="83">
        <v>162.239543086</v>
      </c>
      <c r="P17" s="84">
        <v>1.0626393077202707E-5</v>
      </c>
      <c r="Q17" s="84">
        <v>1.9326534953238807E-2</v>
      </c>
      <c r="R17" s="84">
        <f>O17/'סכום נכסי הקרן'!$C$42</f>
        <v>4.5826204174918414E-3</v>
      </c>
    </row>
    <row r="18" spans="2:18">
      <c r="B18" s="75" t="s">
        <v>232</v>
      </c>
      <c r="C18" s="73" t="s">
        <v>233</v>
      </c>
      <c r="D18" s="86" t="s">
        <v>115</v>
      </c>
      <c r="E18" s="73" t="s">
        <v>227</v>
      </c>
      <c r="F18" s="73"/>
      <c r="G18" s="73"/>
      <c r="H18" s="83">
        <v>12.899999999993444</v>
      </c>
      <c r="I18" s="86" t="s">
        <v>128</v>
      </c>
      <c r="J18" s="87">
        <v>0.04</v>
      </c>
      <c r="K18" s="84">
        <v>1.3999999999934442E-3</v>
      </c>
      <c r="L18" s="83">
        <v>124203.623958</v>
      </c>
      <c r="M18" s="85">
        <v>196.5</v>
      </c>
      <c r="N18" s="73"/>
      <c r="O18" s="83">
        <v>244.06012084399998</v>
      </c>
      <c r="P18" s="84">
        <v>7.6566800431498668E-6</v>
      </c>
      <c r="Q18" s="84">
        <v>2.9073284887661147E-2</v>
      </c>
      <c r="R18" s="84">
        <f>O18/'סכום נכסי הקרן'!$C$42</f>
        <v>6.8937256084503394E-3</v>
      </c>
    </row>
    <row r="19" spans="2:18">
      <c r="B19" s="75" t="s">
        <v>234</v>
      </c>
      <c r="C19" s="73" t="s">
        <v>235</v>
      </c>
      <c r="D19" s="86" t="s">
        <v>115</v>
      </c>
      <c r="E19" s="73" t="s">
        <v>227</v>
      </c>
      <c r="F19" s="73"/>
      <c r="G19" s="73"/>
      <c r="H19" s="83">
        <v>17.339999999986112</v>
      </c>
      <c r="I19" s="86" t="s">
        <v>128</v>
      </c>
      <c r="J19" s="87">
        <v>2.75E-2</v>
      </c>
      <c r="K19" s="84">
        <v>2.9999999999933231E-3</v>
      </c>
      <c r="L19" s="83">
        <v>183447.128833</v>
      </c>
      <c r="M19" s="85">
        <v>163.28</v>
      </c>
      <c r="N19" s="73"/>
      <c r="O19" s="83">
        <v>299.53248342399996</v>
      </c>
      <c r="P19" s="84">
        <v>1.037886469301644E-5</v>
      </c>
      <c r="Q19" s="84">
        <v>3.5681344389978734E-2</v>
      </c>
      <c r="R19" s="84">
        <f>O19/'סכום נכסי הקרן'!$C$42</f>
        <v>8.4605987426459115E-3</v>
      </c>
    </row>
    <row r="20" spans="2:18">
      <c r="B20" s="75" t="s">
        <v>236</v>
      </c>
      <c r="C20" s="73" t="s">
        <v>237</v>
      </c>
      <c r="D20" s="86" t="s">
        <v>115</v>
      </c>
      <c r="E20" s="73" t="s">
        <v>227</v>
      </c>
      <c r="F20" s="73"/>
      <c r="G20" s="73"/>
      <c r="H20" s="83">
        <v>3.4000000000003623</v>
      </c>
      <c r="I20" s="86" t="s">
        <v>128</v>
      </c>
      <c r="J20" s="87">
        <v>1.7500000000000002E-2</v>
      </c>
      <c r="K20" s="84">
        <v>5.9999999999238874E-4</v>
      </c>
      <c r="L20" s="83">
        <v>507174.94872099994</v>
      </c>
      <c r="M20" s="85">
        <v>108.8</v>
      </c>
      <c r="N20" s="73"/>
      <c r="O20" s="83">
        <v>551.80630240699998</v>
      </c>
      <c r="P20" s="84">
        <v>3.0238426670429162E-5</v>
      </c>
      <c r="Q20" s="84">
        <v>6.5733073380472379E-2</v>
      </c>
      <c r="R20" s="84">
        <f>O20/'סכום נכסי הקרן'!$C$42</f>
        <v>1.558632858433638E-2</v>
      </c>
    </row>
    <row r="21" spans="2:18">
      <c r="B21" s="75" t="s">
        <v>238</v>
      </c>
      <c r="C21" s="73" t="s">
        <v>239</v>
      </c>
      <c r="D21" s="86" t="s">
        <v>115</v>
      </c>
      <c r="E21" s="73" t="s">
        <v>227</v>
      </c>
      <c r="F21" s="73"/>
      <c r="G21" s="73"/>
      <c r="H21" s="83">
        <v>0.58000000014293285</v>
      </c>
      <c r="I21" s="86" t="s">
        <v>128</v>
      </c>
      <c r="J21" s="87">
        <v>1E-3</v>
      </c>
      <c r="K21" s="84">
        <v>1.4999999999999999E-2</v>
      </c>
      <c r="L21" s="83">
        <v>1116.8380569999999</v>
      </c>
      <c r="M21" s="85">
        <v>100.23</v>
      </c>
      <c r="N21" s="73"/>
      <c r="O21" s="83">
        <v>1.1194066979999999</v>
      </c>
      <c r="P21" s="84">
        <v>7.3692227391103618E-8</v>
      </c>
      <c r="Q21" s="84">
        <v>1.3334759371405987E-4</v>
      </c>
      <c r="R21" s="84">
        <f>O21/'סכום נכסי הקרן'!$C$42</f>
        <v>3.1618777347102785E-5</v>
      </c>
    </row>
    <row r="22" spans="2:18">
      <c r="B22" s="75" t="s">
        <v>240</v>
      </c>
      <c r="C22" s="73" t="s">
        <v>241</v>
      </c>
      <c r="D22" s="86" t="s">
        <v>115</v>
      </c>
      <c r="E22" s="73" t="s">
        <v>227</v>
      </c>
      <c r="F22" s="73"/>
      <c r="G22" s="73"/>
      <c r="H22" s="83">
        <v>5.4799999999976023</v>
      </c>
      <c r="I22" s="86" t="s">
        <v>128</v>
      </c>
      <c r="J22" s="87">
        <v>7.4999999999999997E-3</v>
      </c>
      <c r="K22" s="84">
        <v>-8.9999999999747574E-4</v>
      </c>
      <c r="L22" s="83">
        <v>299982.94098900002</v>
      </c>
      <c r="M22" s="85">
        <v>105.65</v>
      </c>
      <c r="N22" s="73"/>
      <c r="O22" s="83">
        <v>316.93200141199998</v>
      </c>
      <c r="P22" s="84">
        <v>2.1952375762366493E-5</v>
      </c>
      <c r="Q22" s="84">
        <v>3.775403509267837E-2</v>
      </c>
      <c r="R22" s="84">
        <f>O22/'סכום נכסי הקרן'!$C$42</f>
        <v>8.9520657726292197E-3</v>
      </c>
    </row>
    <row r="23" spans="2:18">
      <c r="B23" s="75" t="s">
        <v>242</v>
      </c>
      <c r="C23" s="73" t="s">
        <v>243</v>
      </c>
      <c r="D23" s="86" t="s">
        <v>115</v>
      </c>
      <c r="E23" s="73" t="s">
        <v>227</v>
      </c>
      <c r="F23" s="73"/>
      <c r="G23" s="73"/>
      <c r="H23" s="83">
        <v>8.9600000000130251</v>
      </c>
      <c r="I23" s="86" t="s">
        <v>128</v>
      </c>
      <c r="J23" s="87">
        <v>5.0000000000000001E-3</v>
      </c>
      <c r="K23" s="84">
        <v>-8.0000000000640583E-4</v>
      </c>
      <c r="L23" s="83">
        <v>176723.99377</v>
      </c>
      <c r="M23" s="85">
        <v>106</v>
      </c>
      <c r="N23" s="73"/>
      <c r="O23" s="83">
        <v>187.32743853599999</v>
      </c>
      <c r="P23" s="84">
        <v>1.6585191947767212E-5</v>
      </c>
      <c r="Q23" s="84">
        <v>2.2315091744603846E-2</v>
      </c>
      <c r="R23" s="84">
        <f>O23/'סכום נכסי הקרן'!$C$42</f>
        <v>5.2912534654789654E-3</v>
      </c>
    </row>
    <row r="24" spans="2:18">
      <c r="B24" s="75" t="s">
        <v>244</v>
      </c>
      <c r="C24" s="73" t="s">
        <v>245</v>
      </c>
      <c r="D24" s="86" t="s">
        <v>115</v>
      </c>
      <c r="E24" s="73" t="s">
        <v>227</v>
      </c>
      <c r="F24" s="73"/>
      <c r="G24" s="73"/>
      <c r="H24" s="83">
        <v>22.370000000009636</v>
      </c>
      <c r="I24" s="86" t="s">
        <v>128</v>
      </c>
      <c r="J24" s="87">
        <v>0.01</v>
      </c>
      <c r="K24" s="84">
        <v>5.9999999999822366E-3</v>
      </c>
      <c r="L24" s="83">
        <v>202283.03823899999</v>
      </c>
      <c r="M24" s="85">
        <v>111.32</v>
      </c>
      <c r="N24" s="73"/>
      <c r="O24" s="83">
        <v>225.181460259</v>
      </c>
      <c r="P24" s="84">
        <v>1.298415365482902E-5</v>
      </c>
      <c r="Q24" s="84">
        <v>2.6824393607975224E-2</v>
      </c>
      <c r="R24" s="84">
        <f>O24/'סכום נכסי הקרן'!$C$42</f>
        <v>6.3604786958535737E-3</v>
      </c>
    </row>
    <row r="25" spans="2:18">
      <c r="B25" s="75" t="s">
        <v>246</v>
      </c>
      <c r="C25" s="73" t="s">
        <v>247</v>
      </c>
      <c r="D25" s="86" t="s">
        <v>115</v>
      </c>
      <c r="E25" s="73" t="s">
        <v>227</v>
      </c>
      <c r="F25" s="73"/>
      <c r="G25" s="73"/>
      <c r="H25" s="83">
        <v>2.4200000000012736</v>
      </c>
      <c r="I25" s="86" t="s">
        <v>128</v>
      </c>
      <c r="J25" s="87">
        <v>2.75E-2</v>
      </c>
      <c r="K25" s="84">
        <v>1.3000000000023449E-3</v>
      </c>
      <c r="L25" s="83">
        <v>533174.85641400004</v>
      </c>
      <c r="M25" s="85">
        <v>111.99</v>
      </c>
      <c r="N25" s="73"/>
      <c r="O25" s="83">
        <v>597.10254072199996</v>
      </c>
      <c r="P25" s="84">
        <v>3.2155306624474407E-5</v>
      </c>
      <c r="Q25" s="84">
        <v>7.1128917799123392E-2</v>
      </c>
      <c r="R25" s="84">
        <f>O25/'סכום נכסי הקרן'!$C$42</f>
        <v>1.6865766769316125E-2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45</v>
      </c>
      <c r="C27" s="73"/>
      <c r="D27" s="73"/>
      <c r="E27" s="73"/>
      <c r="F27" s="73"/>
      <c r="G27" s="73"/>
      <c r="H27" s="83">
        <v>9.2609857505054354</v>
      </c>
      <c r="I27" s="73"/>
      <c r="J27" s="73"/>
      <c r="K27" s="84">
        <v>1.1638908054686059E-2</v>
      </c>
      <c r="L27" s="83"/>
      <c r="M27" s="85"/>
      <c r="N27" s="73"/>
      <c r="O27" s="83">
        <v>4826.6940138050004</v>
      </c>
      <c r="P27" s="73"/>
      <c r="Q27" s="84">
        <v>0.57497246843787786</v>
      </c>
      <c r="R27" s="84">
        <f>O27/'סכום נכסי הקרן'!$C$42</f>
        <v>0.13633486704855696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0.49639997630634847</v>
      </c>
      <c r="I28" s="71"/>
      <c r="J28" s="71"/>
      <c r="K28" s="81">
        <v>2.4906622075507611E-3</v>
      </c>
      <c r="L28" s="80"/>
      <c r="M28" s="82"/>
      <c r="N28" s="71"/>
      <c r="O28" s="80">
        <v>34.320180786000002</v>
      </c>
      <c r="P28" s="71"/>
      <c r="Q28" s="81">
        <v>4.0883385205942478E-3</v>
      </c>
      <c r="R28" s="81">
        <f>O28/'סכום נכסי הקרן'!$C$42</f>
        <v>9.6940830953009822E-4</v>
      </c>
    </row>
    <row r="29" spans="2:18">
      <c r="B29" s="75" t="s">
        <v>248</v>
      </c>
      <c r="C29" s="73" t="s">
        <v>249</v>
      </c>
      <c r="D29" s="86" t="s">
        <v>115</v>
      </c>
      <c r="E29" s="73" t="s">
        <v>227</v>
      </c>
      <c r="F29" s="73"/>
      <c r="G29" s="73"/>
      <c r="H29" s="83">
        <v>0.53999999997680359</v>
      </c>
      <c r="I29" s="86" t="s">
        <v>128</v>
      </c>
      <c r="J29" s="87">
        <v>0</v>
      </c>
      <c r="K29" s="84">
        <v>2.2000000004639285E-3</v>
      </c>
      <c r="L29" s="83">
        <v>8632.3815369999993</v>
      </c>
      <c r="M29" s="85">
        <v>99.88</v>
      </c>
      <c r="N29" s="73"/>
      <c r="O29" s="83">
        <v>8.6220226800000006</v>
      </c>
      <c r="P29" s="84">
        <v>9.5915350411111099E-7</v>
      </c>
      <c r="Q29" s="84">
        <v>1.0270851330264684E-3</v>
      </c>
      <c r="R29" s="84">
        <f>O29/'סכום נכסי הקרן'!$C$42</f>
        <v>2.4353777397228909E-4</v>
      </c>
    </row>
    <row r="30" spans="2:18">
      <c r="B30" s="75" t="s">
        <v>250</v>
      </c>
      <c r="C30" s="73" t="s">
        <v>251</v>
      </c>
      <c r="D30" s="86" t="s">
        <v>115</v>
      </c>
      <c r="E30" s="73" t="s">
        <v>227</v>
      </c>
      <c r="F30" s="73"/>
      <c r="G30" s="73"/>
      <c r="H30" s="83">
        <v>0.76999999991752288</v>
      </c>
      <c r="I30" s="86" t="s">
        <v>128</v>
      </c>
      <c r="J30" s="87">
        <v>0</v>
      </c>
      <c r="K30" s="84">
        <v>2.6000000010604203E-3</v>
      </c>
      <c r="L30" s="83">
        <v>3401.6841320000003</v>
      </c>
      <c r="M30" s="85">
        <v>99.8</v>
      </c>
      <c r="N30" s="73"/>
      <c r="O30" s="83">
        <v>3.3948807639999998</v>
      </c>
      <c r="P30" s="84">
        <v>4.2521051650000005E-7</v>
      </c>
      <c r="Q30" s="84">
        <v>4.0440992682495917E-4</v>
      </c>
      <c r="R30" s="84">
        <f>O30/'סכום נכסי הקרן'!$C$42</f>
        <v>9.5891849842118953E-5</v>
      </c>
    </row>
    <row r="31" spans="2:18">
      <c r="B31" s="75" t="s">
        <v>252</v>
      </c>
      <c r="C31" s="73" t="s">
        <v>253</v>
      </c>
      <c r="D31" s="86" t="s">
        <v>115</v>
      </c>
      <c r="E31" s="73" t="s">
        <v>227</v>
      </c>
      <c r="F31" s="73"/>
      <c r="G31" s="73"/>
      <c r="H31" s="83">
        <v>0.59000000001501895</v>
      </c>
      <c r="I31" s="86" t="s">
        <v>128</v>
      </c>
      <c r="J31" s="87">
        <v>0</v>
      </c>
      <c r="K31" s="84">
        <v>2.1999999993241488E-3</v>
      </c>
      <c r="L31" s="83">
        <v>5333.5492020000002</v>
      </c>
      <c r="M31" s="85">
        <v>99.87</v>
      </c>
      <c r="N31" s="73"/>
      <c r="O31" s="83">
        <v>5.3266155879999992</v>
      </c>
      <c r="P31" s="84">
        <v>5.9261657800000005E-7</v>
      </c>
      <c r="Q31" s="84">
        <v>6.3452485371818103E-4</v>
      </c>
      <c r="R31" s="84">
        <f>O31/'סכום נכסי הקרן'!$C$42</f>
        <v>1.5045565886955141E-4</v>
      </c>
    </row>
    <row r="32" spans="2:18">
      <c r="B32" s="75" t="s">
        <v>254</v>
      </c>
      <c r="C32" s="73" t="s">
        <v>255</v>
      </c>
      <c r="D32" s="86" t="s">
        <v>115</v>
      </c>
      <c r="E32" s="73" t="s">
        <v>227</v>
      </c>
      <c r="F32" s="73"/>
      <c r="G32" s="73"/>
      <c r="H32" s="83">
        <v>0.66999999990614223</v>
      </c>
      <c r="I32" s="86" t="s">
        <v>128</v>
      </c>
      <c r="J32" s="87">
        <v>0</v>
      </c>
      <c r="K32" s="84">
        <v>2.2000000006257179E-3</v>
      </c>
      <c r="L32" s="83">
        <v>3521.242663</v>
      </c>
      <c r="M32" s="85">
        <v>99.85</v>
      </c>
      <c r="N32" s="73"/>
      <c r="O32" s="83">
        <v>3.5159607990000001</v>
      </c>
      <c r="P32" s="84">
        <v>3.9124918477777775E-7</v>
      </c>
      <c r="Q32" s="84">
        <v>4.1883339895793024E-4</v>
      </c>
      <c r="R32" s="84">
        <f>O32/'סכום נכסי הקרן'!$C$42</f>
        <v>9.9311878214902925E-5</v>
      </c>
    </row>
    <row r="33" spans="2:18">
      <c r="B33" s="75" t="s">
        <v>256</v>
      </c>
      <c r="C33" s="73" t="s">
        <v>257</v>
      </c>
      <c r="D33" s="86" t="s">
        <v>115</v>
      </c>
      <c r="E33" s="73" t="s">
        <v>227</v>
      </c>
      <c r="F33" s="73"/>
      <c r="G33" s="73"/>
      <c r="H33" s="83">
        <v>0.84000000054241641</v>
      </c>
      <c r="I33" s="86" t="s">
        <v>128</v>
      </c>
      <c r="J33" s="87">
        <v>0</v>
      </c>
      <c r="K33" s="84">
        <v>2.0999999975892612E-3</v>
      </c>
      <c r="L33" s="83">
        <v>664.89370499999995</v>
      </c>
      <c r="M33" s="85">
        <v>99.82</v>
      </c>
      <c r="N33" s="73"/>
      <c r="O33" s="83">
        <v>0.66369689599999993</v>
      </c>
      <c r="P33" s="84">
        <v>9.4984814999999991E-8</v>
      </c>
      <c r="Q33" s="84">
        <v>7.9061867501073899E-5</v>
      </c>
      <c r="R33" s="84">
        <f>O33/'סכום נכסי הקרן'!$C$42</f>
        <v>1.8746791865798922E-5</v>
      </c>
    </row>
    <row r="34" spans="2:18">
      <c r="B34" s="75" t="s">
        <v>258</v>
      </c>
      <c r="C34" s="73" t="s">
        <v>259</v>
      </c>
      <c r="D34" s="86" t="s">
        <v>115</v>
      </c>
      <c r="E34" s="73" t="s">
        <v>227</v>
      </c>
      <c r="F34" s="73"/>
      <c r="G34" s="73"/>
      <c r="H34" s="83">
        <v>2.0000000032392887E-2</v>
      </c>
      <c r="I34" s="86" t="s">
        <v>128</v>
      </c>
      <c r="J34" s="87">
        <v>0</v>
      </c>
      <c r="K34" s="84">
        <v>5.2000000019435718E-3</v>
      </c>
      <c r="L34" s="83">
        <v>3087.405636</v>
      </c>
      <c r="M34" s="85">
        <v>99.99</v>
      </c>
      <c r="N34" s="73"/>
      <c r="O34" s="83">
        <v>3.0870968950000006</v>
      </c>
      <c r="P34" s="84">
        <v>2.5728380300000002E-7</v>
      </c>
      <c r="Q34" s="84">
        <v>3.6774564887443243E-4</v>
      </c>
      <c r="R34" s="84">
        <f>O34/'סכום נכסי הקרן'!$C$42</f>
        <v>8.7198182346356982E-5</v>
      </c>
    </row>
    <row r="35" spans="2:18">
      <c r="B35" s="75" t="s">
        <v>260</v>
      </c>
      <c r="C35" s="73" t="s">
        <v>261</v>
      </c>
      <c r="D35" s="86" t="s">
        <v>115</v>
      </c>
      <c r="E35" s="73" t="s">
        <v>227</v>
      </c>
      <c r="F35" s="73"/>
      <c r="G35" s="73"/>
      <c r="H35" s="83">
        <v>0.10000000025602583</v>
      </c>
      <c r="I35" s="86" t="s">
        <v>128</v>
      </c>
      <c r="J35" s="87">
        <v>0</v>
      </c>
      <c r="K35" s="84">
        <v>2.1000000079368013E-3</v>
      </c>
      <c r="L35" s="83">
        <v>390.66372100000001</v>
      </c>
      <c r="M35" s="85">
        <v>99.98</v>
      </c>
      <c r="N35" s="73"/>
      <c r="O35" s="83">
        <v>0.39058558900000001</v>
      </c>
      <c r="P35" s="84">
        <v>3.2555310083333334E-8</v>
      </c>
      <c r="Q35" s="84">
        <v>4.652790493892397E-5</v>
      </c>
      <c r="R35" s="84">
        <f>O35/'סכום נכסי הקרן'!$C$42</f>
        <v>1.1032486044297368E-5</v>
      </c>
    </row>
    <row r="36" spans="2:18">
      <c r="B36" s="75" t="s">
        <v>262</v>
      </c>
      <c r="C36" s="73" t="s">
        <v>263</v>
      </c>
      <c r="D36" s="86" t="s">
        <v>115</v>
      </c>
      <c r="E36" s="73" t="s">
        <v>227</v>
      </c>
      <c r="F36" s="73"/>
      <c r="G36" s="73"/>
      <c r="H36" s="83">
        <v>0.17000000046503952</v>
      </c>
      <c r="I36" s="86" t="s">
        <v>128</v>
      </c>
      <c r="J36" s="87">
        <v>0</v>
      </c>
      <c r="K36" s="84">
        <v>2.3000000018385284E-3</v>
      </c>
      <c r="L36" s="83">
        <v>925.02263100000016</v>
      </c>
      <c r="M36" s="85">
        <v>99.96</v>
      </c>
      <c r="N36" s="73"/>
      <c r="O36" s="83">
        <v>0.92465262100000001</v>
      </c>
      <c r="P36" s="84">
        <v>7.7085219250000019E-8</v>
      </c>
      <c r="Q36" s="84">
        <v>1.1014781513461034E-4</v>
      </c>
      <c r="R36" s="84">
        <f>O36/'סכום נכסי הקרן'!$C$42</f>
        <v>2.6117750947041428E-5</v>
      </c>
    </row>
    <row r="37" spans="2:18">
      <c r="B37" s="75" t="s">
        <v>264</v>
      </c>
      <c r="C37" s="73" t="s">
        <v>265</v>
      </c>
      <c r="D37" s="86" t="s">
        <v>115</v>
      </c>
      <c r="E37" s="73" t="s">
        <v>227</v>
      </c>
      <c r="F37" s="73"/>
      <c r="G37" s="73"/>
      <c r="H37" s="83">
        <v>0.35000000019160171</v>
      </c>
      <c r="I37" s="86" t="s">
        <v>128</v>
      </c>
      <c r="J37" s="87">
        <v>0</v>
      </c>
      <c r="K37" s="84">
        <v>2.299999995784762E-3</v>
      </c>
      <c r="L37" s="83">
        <v>1044.6676620000001</v>
      </c>
      <c r="M37" s="85">
        <v>99.92</v>
      </c>
      <c r="N37" s="73"/>
      <c r="O37" s="83">
        <v>1.0438319280000001</v>
      </c>
      <c r="P37" s="84">
        <v>1.1607418466666667E-7</v>
      </c>
      <c r="Q37" s="84">
        <v>1.2434486598069991E-4</v>
      </c>
      <c r="R37" s="84">
        <f>O37/'סכום נכסי הקרן'!$C$42</f>
        <v>2.9484091329985083E-5</v>
      </c>
    </row>
    <row r="38" spans="2:18">
      <c r="B38" s="75" t="s">
        <v>266</v>
      </c>
      <c r="C38" s="73" t="s">
        <v>267</v>
      </c>
      <c r="D38" s="86" t="s">
        <v>115</v>
      </c>
      <c r="E38" s="73" t="s">
        <v>227</v>
      </c>
      <c r="F38" s="73"/>
      <c r="G38" s="73"/>
      <c r="H38" s="83">
        <v>0.42000000001088317</v>
      </c>
      <c r="I38" s="86" t="s">
        <v>128</v>
      </c>
      <c r="J38" s="87">
        <v>0</v>
      </c>
      <c r="K38" s="84">
        <v>2.100000000734611E-3</v>
      </c>
      <c r="L38" s="83">
        <v>7357.4587389999997</v>
      </c>
      <c r="M38" s="85">
        <v>99.91</v>
      </c>
      <c r="N38" s="73"/>
      <c r="O38" s="83">
        <v>7.3508370259999989</v>
      </c>
      <c r="P38" s="84">
        <v>8.1749541544444443E-7</v>
      </c>
      <c r="Q38" s="84">
        <v>8.7565710563696842E-4</v>
      </c>
      <c r="R38" s="84">
        <f>O38/'סכום נכסי הקרן'!$C$42</f>
        <v>2.0763184609775596E-4</v>
      </c>
    </row>
    <row r="39" spans="2:18">
      <c r="B39" s="76"/>
      <c r="C39" s="73"/>
      <c r="D39" s="73"/>
      <c r="E39" s="73"/>
      <c r="F39" s="73"/>
      <c r="G39" s="73"/>
      <c r="H39" s="73"/>
      <c r="I39" s="73"/>
      <c r="J39" s="73"/>
      <c r="K39" s="84"/>
      <c r="L39" s="83"/>
      <c r="M39" s="85"/>
      <c r="N39" s="73"/>
      <c r="O39" s="73"/>
      <c r="P39" s="73"/>
      <c r="Q39" s="84"/>
      <c r="R39" s="73"/>
    </row>
    <row r="40" spans="2:18">
      <c r="B40" s="74" t="s">
        <v>23</v>
      </c>
      <c r="C40" s="71"/>
      <c r="D40" s="71"/>
      <c r="E40" s="71"/>
      <c r="F40" s="71"/>
      <c r="G40" s="71"/>
      <c r="H40" s="80">
        <v>9.3237525919009077</v>
      </c>
      <c r="I40" s="71"/>
      <c r="J40" s="71"/>
      <c r="K40" s="81">
        <v>1.170442244531753E-2</v>
      </c>
      <c r="L40" s="80"/>
      <c r="M40" s="82"/>
      <c r="N40" s="71"/>
      <c r="O40" s="80">
        <v>4792.3738330190008</v>
      </c>
      <c r="P40" s="71"/>
      <c r="Q40" s="81">
        <v>0.57088412991728366</v>
      </c>
      <c r="R40" s="81">
        <f>O40/'סכום נכסי הקרן'!$C$42</f>
        <v>0.13536545873902689</v>
      </c>
    </row>
    <row r="41" spans="2:18">
      <c r="B41" s="75" t="s">
        <v>268</v>
      </c>
      <c r="C41" s="73" t="s">
        <v>269</v>
      </c>
      <c r="D41" s="86" t="s">
        <v>115</v>
      </c>
      <c r="E41" s="73" t="s">
        <v>227</v>
      </c>
      <c r="F41" s="73"/>
      <c r="G41" s="73"/>
      <c r="H41" s="83">
        <v>5.640000000004612</v>
      </c>
      <c r="I41" s="86" t="s">
        <v>128</v>
      </c>
      <c r="J41" s="87">
        <v>6.25E-2</v>
      </c>
      <c r="K41" s="84">
        <v>8.3000000000057646E-3</v>
      </c>
      <c r="L41" s="83">
        <v>189672.05793700003</v>
      </c>
      <c r="M41" s="85">
        <v>137.18</v>
      </c>
      <c r="N41" s="73"/>
      <c r="O41" s="83">
        <v>260.19213479500002</v>
      </c>
      <c r="P41" s="84">
        <v>1.151738282045955E-5</v>
      </c>
      <c r="Q41" s="84">
        <v>3.0994986129909294E-2</v>
      </c>
      <c r="R41" s="84">
        <f>O41/'סכום נכסי הקרן'!$C$42</f>
        <v>7.3493907015647151E-3</v>
      </c>
    </row>
    <row r="42" spans="2:18">
      <c r="B42" s="75" t="s">
        <v>270</v>
      </c>
      <c r="C42" s="73" t="s">
        <v>271</v>
      </c>
      <c r="D42" s="86" t="s">
        <v>115</v>
      </c>
      <c r="E42" s="73" t="s">
        <v>227</v>
      </c>
      <c r="F42" s="73"/>
      <c r="G42" s="73"/>
      <c r="H42" s="83">
        <v>3.7999999999937044</v>
      </c>
      <c r="I42" s="86" t="s">
        <v>128</v>
      </c>
      <c r="J42" s="87">
        <v>3.7499999999999999E-2</v>
      </c>
      <c r="K42" s="84">
        <v>5.4999999999807651E-3</v>
      </c>
      <c r="L42" s="83">
        <v>253842.792223</v>
      </c>
      <c r="M42" s="85">
        <v>112.64</v>
      </c>
      <c r="N42" s="73"/>
      <c r="O42" s="83">
        <v>285.92852116099999</v>
      </c>
      <c r="P42" s="84">
        <v>1.5643249598107745E-5</v>
      </c>
      <c r="Q42" s="84">
        <v>3.4060793399897094E-2</v>
      </c>
      <c r="R42" s="84">
        <f>O42/'סכום נכסי הקרן'!$C$42</f>
        <v>8.0763410330925382E-3</v>
      </c>
    </row>
    <row r="43" spans="2:18">
      <c r="B43" s="75" t="s">
        <v>272</v>
      </c>
      <c r="C43" s="73" t="s">
        <v>273</v>
      </c>
      <c r="D43" s="86" t="s">
        <v>115</v>
      </c>
      <c r="E43" s="73" t="s">
        <v>227</v>
      </c>
      <c r="F43" s="73"/>
      <c r="G43" s="73"/>
      <c r="H43" s="83">
        <v>18.809999999998148</v>
      </c>
      <c r="I43" s="86" t="s">
        <v>128</v>
      </c>
      <c r="J43" s="87">
        <v>3.7499999999999999E-2</v>
      </c>
      <c r="K43" s="84">
        <v>2.1299999999994948E-2</v>
      </c>
      <c r="L43" s="83">
        <v>804583.65888999996</v>
      </c>
      <c r="M43" s="85">
        <v>132.96</v>
      </c>
      <c r="N43" s="73"/>
      <c r="O43" s="83">
        <v>1069.774432858</v>
      </c>
      <c r="P43" s="84">
        <v>5.0836356485090537E-5</v>
      </c>
      <c r="Q43" s="84">
        <v>0.12743522679764901</v>
      </c>
      <c r="R43" s="84">
        <f>O43/'סכום נכסי הקרן'!$C$42</f>
        <v>3.0216863687339005E-2</v>
      </c>
    </row>
    <row r="44" spans="2:18">
      <c r="B44" s="75" t="s">
        <v>274</v>
      </c>
      <c r="C44" s="73" t="s">
        <v>275</v>
      </c>
      <c r="D44" s="86" t="s">
        <v>115</v>
      </c>
      <c r="E44" s="73" t="s">
        <v>227</v>
      </c>
      <c r="F44" s="73"/>
      <c r="G44" s="73"/>
      <c r="H44" s="83">
        <v>2.6300000000005013</v>
      </c>
      <c r="I44" s="86" t="s">
        <v>128</v>
      </c>
      <c r="J44" s="87">
        <v>1.2500000000000001E-2</v>
      </c>
      <c r="K44" s="84">
        <v>4.3999999999955455E-3</v>
      </c>
      <c r="L44" s="83">
        <v>175111.38278099999</v>
      </c>
      <c r="M44" s="85">
        <v>102.56</v>
      </c>
      <c r="N44" s="73"/>
      <c r="O44" s="83">
        <v>179.594231057</v>
      </c>
      <c r="P44" s="84">
        <v>1.507213276170266E-5</v>
      </c>
      <c r="Q44" s="84">
        <v>2.1393885349413756E-2</v>
      </c>
      <c r="R44" s="84">
        <f>O44/'סכום נכסי הקרן'!$C$42</f>
        <v>5.0728211781839953E-3</v>
      </c>
    </row>
    <row r="45" spans="2:18">
      <c r="B45" s="75" t="s">
        <v>276</v>
      </c>
      <c r="C45" s="73" t="s">
        <v>277</v>
      </c>
      <c r="D45" s="86" t="s">
        <v>115</v>
      </c>
      <c r="E45" s="73" t="s">
        <v>227</v>
      </c>
      <c r="F45" s="73"/>
      <c r="G45" s="73"/>
      <c r="H45" s="83">
        <v>3.5800000000007799</v>
      </c>
      <c r="I45" s="86" t="s">
        <v>128</v>
      </c>
      <c r="J45" s="87">
        <v>1.4999999999999999E-2</v>
      </c>
      <c r="K45" s="84">
        <v>5.1999999999990838E-3</v>
      </c>
      <c r="L45" s="83">
        <v>419444.80071799998</v>
      </c>
      <c r="M45" s="85">
        <v>104.07</v>
      </c>
      <c r="N45" s="73"/>
      <c r="O45" s="83">
        <v>436.51620352699996</v>
      </c>
      <c r="P45" s="84">
        <v>2.4941472037703386E-5</v>
      </c>
      <c r="Q45" s="84">
        <v>5.1999318443887194E-2</v>
      </c>
      <c r="R45" s="84">
        <f>O45/'סכום נכסי הקרן'!$C$42</f>
        <v>1.2329842828689966E-2</v>
      </c>
    </row>
    <row r="46" spans="2:18">
      <c r="B46" s="75" t="s">
        <v>278</v>
      </c>
      <c r="C46" s="73" t="s">
        <v>279</v>
      </c>
      <c r="D46" s="86" t="s">
        <v>115</v>
      </c>
      <c r="E46" s="73" t="s">
        <v>227</v>
      </c>
      <c r="F46" s="73"/>
      <c r="G46" s="73"/>
      <c r="H46" s="83">
        <v>0.83999999996645247</v>
      </c>
      <c r="I46" s="86" t="s">
        <v>128</v>
      </c>
      <c r="J46" s="87">
        <v>5.0000000000000001E-3</v>
      </c>
      <c r="K46" s="84">
        <v>2.3999999998410913E-3</v>
      </c>
      <c r="L46" s="83">
        <v>22586.720429000001</v>
      </c>
      <c r="M46" s="85">
        <v>100.3</v>
      </c>
      <c r="N46" s="73"/>
      <c r="O46" s="83">
        <v>22.654480989</v>
      </c>
      <c r="P46" s="84">
        <v>1.4438105121470924E-6</v>
      </c>
      <c r="Q46" s="84">
        <v>2.6986800526756049E-3</v>
      </c>
      <c r="R46" s="84">
        <f>O46/'סכום נכסי הקרן'!$C$42</f>
        <v>6.3989878887196359E-4</v>
      </c>
    </row>
    <row r="47" spans="2:18">
      <c r="B47" s="75" t="s">
        <v>280</v>
      </c>
      <c r="C47" s="73" t="s">
        <v>281</v>
      </c>
      <c r="D47" s="86" t="s">
        <v>115</v>
      </c>
      <c r="E47" s="73" t="s">
        <v>227</v>
      </c>
      <c r="F47" s="73"/>
      <c r="G47" s="73"/>
      <c r="H47" s="83">
        <v>1.7899999999970735</v>
      </c>
      <c r="I47" s="86" t="s">
        <v>128</v>
      </c>
      <c r="J47" s="87">
        <v>5.5E-2</v>
      </c>
      <c r="K47" s="84">
        <v>3.5999999999884857E-3</v>
      </c>
      <c r="L47" s="83">
        <v>188941.48756299997</v>
      </c>
      <c r="M47" s="85">
        <v>110.31</v>
      </c>
      <c r="N47" s="73"/>
      <c r="O47" s="83">
        <v>208.42135415899997</v>
      </c>
      <c r="P47" s="84">
        <v>1.0661687992150436E-5</v>
      </c>
      <c r="Q47" s="84">
        <v>2.4827871858712526E-2</v>
      </c>
      <c r="R47" s="84">
        <f>O47/'סכום נכסי הקרן'!$C$42</f>
        <v>5.8870725030582905E-3</v>
      </c>
    </row>
    <row r="48" spans="2:18">
      <c r="B48" s="75" t="s">
        <v>282</v>
      </c>
      <c r="C48" s="73" t="s">
        <v>283</v>
      </c>
      <c r="D48" s="86" t="s">
        <v>115</v>
      </c>
      <c r="E48" s="73" t="s">
        <v>227</v>
      </c>
      <c r="F48" s="73"/>
      <c r="G48" s="73"/>
      <c r="H48" s="83">
        <v>15.119999999997765</v>
      </c>
      <c r="I48" s="86" t="s">
        <v>128</v>
      </c>
      <c r="J48" s="87">
        <v>5.5E-2</v>
      </c>
      <c r="K48" s="84">
        <v>1.8899999999998831E-2</v>
      </c>
      <c r="L48" s="83">
        <v>466166.08079700003</v>
      </c>
      <c r="M48" s="85">
        <v>165.1</v>
      </c>
      <c r="N48" s="73"/>
      <c r="O48" s="83">
        <v>769.64019748099997</v>
      </c>
      <c r="P48" s="84">
        <v>2.5496369308637139E-5</v>
      </c>
      <c r="Q48" s="84">
        <v>9.1682199635815642E-2</v>
      </c>
      <c r="R48" s="84">
        <f>O48/'סכום נכסי הקרן'!$C$42</f>
        <v>2.1739267850559133E-2</v>
      </c>
    </row>
    <row r="49" spans="2:18">
      <c r="B49" s="75" t="s">
        <v>284</v>
      </c>
      <c r="C49" s="73" t="s">
        <v>285</v>
      </c>
      <c r="D49" s="86" t="s">
        <v>115</v>
      </c>
      <c r="E49" s="73" t="s">
        <v>227</v>
      </c>
      <c r="F49" s="73"/>
      <c r="G49" s="73"/>
      <c r="H49" s="83">
        <v>2.8800000000012362</v>
      </c>
      <c r="I49" s="86" t="s">
        <v>128</v>
      </c>
      <c r="J49" s="87">
        <v>4.2500000000000003E-2</v>
      </c>
      <c r="K49" s="84">
        <v>4.8999999999924469E-3</v>
      </c>
      <c r="L49" s="83">
        <v>262005.23189900001</v>
      </c>
      <c r="M49" s="85">
        <v>111.16</v>
      </c>
      <c r="N49" s="73"/>
      <c r="O49" s="83">
        <v>291.24501577799998</v>
      </c>
      <c r="P49" s="84">
        <v>1.5483855527792402E-5</v>
      </c>
      <c r="Q49" s="84">
        <v>3.4694112608579103E-2</v>
      </c>
      <c r="R49" s="84">
        <f>O49/'סכום נכסי הקרן'!$C$42</f>
        <v>8.2265108148727728E-3</v>
      </c>
    </row>
    <row r="50" spans="2:18">
      <c r="B50" s="75" t="s">
        <v>286</v>
      </c>
      <c r="C50" s="73" t="s">
        <v>287</v>
      </c>
      <c r="D50" s="86" t="s">
        <v>115</v>
      </c>
      <c r="E50" s="73" t="s">
        <v>227</v>
      </c>
      <c r="F50" s="73"/>
      <c r="G50" s="73"/>
      <c r="H50" s="83">
        <v>6.6199999999974084</v>
      </c>
      <c r="I50" s="86" t="s">
        <v>128</v>
      </c>
      <c r="J50" s="87">
        <v>0.02</v>
      </c>
      <c r="K50" s="84">
        <v>8.90000000001296E-3</v>
      </c>
      <c r="L50" s="83">
        <v>215327.24235300001</v>
      </c>
      <c r="M50" s="85">
        <v>107.5</v>
      </c>
      <c r="N50" s="73"/>
      <c r="O50" s="83">
        <v>231.47678553</v>
      </c>
      <c r="P50" s="84">
        <v>1.3221961995439972E-5</v>
      </c>
      <c r="Q50" s="84">
        <v>2.7574314506282338E-2</v>
      </c>
      <c r="R50" s="84">
        <f>O50/'סכום נכסי הקרן'!$C$42</f>
        <v>6.538296542063512E-3</v>
      </c>
    </row>
    <row r="51" spans="2:18">
      <c r="B51" s="75" t="s">
        <v>288</v>
      </c>
      <c r="C51" s="73" t="s">
        <v>289</v>
      </c>
      <c r="D51" s="86" t="s">
        <v>115</v>
      </c>
      <c r="E51" s="73" t="s">
        <v>227</v>
      </c>
      <c r="F51" s="73"/>
      <c r="G51" s="73"/>
      <c r="H51" s="83">
        <v>9.5700000000163055</v>
      </c>
      <c r="I51" s="86" t="s">
        <v>128</v>
      </c>
      <c r="J51" s="87">
        <v>0.01</v>
      </c>
      <c r="K51" s="84">
        <v>1.0700000000009228E-2</v>
      </c>
      <c r="L51" s="83">
        <v>130933.20879999999</v>
      </c>
      <c r="M51" s="85">
        <v>99.3</v>
      </c>
      <c r="N51" s="73"/>
      <c r="O51" s="83">
        <v>130.01667598399999</v>
      </c>
      <c r="P51" s="84">
        <v>2.4254211697234536E-5</v>
      </c>
      <c r="Q51" s="84">
        <v>1.5488035685460045E-2</v>
      </c>
      <c r="R51" s="84">
        <f>O51/'סכום נכסי הקרן'!$C$42</f>
        <v>3.6724528597992198E-3</v>
      </c>
    </row>
    <row r="52" spans="2:18">
      <c r="B52" s="75" t="s">
        <v>290</v>
      </c>
      <c r="C52" s="73" t="s">
        <v>291</v>
      </c>
      <c r="D52" s="86" t="s">
        <v>115</v>
      </c>
      <c r="E52" s="73" t="s">
        <v>227</v>
      </c>
      <c r="F52" s="73"/>
      <c r="G52" s="73"/>
      <c r="H52" s="83">
        <v>1.0700000001514174</v>
      </c>
      <c r="I52" s="86" t="s">
        <v>128</v>
      </c>
      <c r="J52" s="87">
        <v>0.01</v>
      </c>
      <c r="K52" s="84">
        <v>2.4999999995083855E-3</v>
      </c>
      <c r="L52" s="83">
        <v>4998.8022879999999</v>
      </c>
      <c r="M52" s="85">
        <v>101.73</v>
      </c>
      <c r="N52" s="73"/>
      <c r="O52" s="83">
        <v>5.0852817889999997</v>
      </c>
      <c r="P52" s="84">
        <v>3.3840692703525393E-7</v>
      </c>
      <c r="Q52" s="84">
        <v>6.0577633770874534E-4</v>
      </c>
      <c r="R52" s="84">
        <f>O52/'סכום נכסי הקרן'!$C$42</f>
        <v>1.4363894098627907E-4</v>
      </c>
    </row>
    <row r="53" spans="2:18">
      <c r="B53" s="75" t="s">
        <v>292</v>
      </c>
      <c r="C53" s="73" t="s">
        <v>293</v>
      </c>
      <c r="D53" s="86" t="s">
        <v>115</v>
      </c>
      <c r="E53" s="73" t="s">
        <v>227</v>
      </c>
      <c r="F53" s="73"/>
      <c r="G53" s="73"/>
      <c r="H53" s="83">
        <v>2.309999999992622</v>
      </c>
      <c r="I53" s="86" t="s">
        <v>128</v>
      </c>
      <c r="J53" s="87">
        <v>7.4999999999999997E-3</v>
      </c>
      <c r="K53" s="84">
        <v>4.1000000000236654E-3</v>
      </c>
      <c r="L53" s="83">
        <v>141824.542074</v>
      </c>
      <c r="M53" s="85">
        <v>101.3</v>
      </c>
      <c r="N53" s="73"/>
      <c r="O53" s="83">
        <v>143.66826092599999</v>
      </c>
      <c r="P53" s="84">
        <v>1.3697139886373975E-5</v>
      </c>
      <c r="Q53" s="84">
        <v>1.7114259653613212E-2</v>
      </c>
      <c r="R53" s="84">
        <f>O53/'סכום נכסי הקרן'!$C$42</f>
        <v>4.0580557202139064E-3</v>
      </c>
    </row>
    <row r="54" spans="2:18">
      <c r="B54" s="75" t="s">
        <v>294</v>
      </c>
      <c r="C54" s="73" t="s">
        <v>295</v>
      </c>
      <c r="D54" s="86" t="s">
        <v>115</v>
      </c>
      <c r="E54" s="73" t="s">
        <v>227</v>
      </c>
      <c r="F54" s="73"/>
      <c r="G54" s="73"/>
      <c r="H54" s="83">
        <v>5.1699999999979207</v>
      </c>
      <c r="I54" s="86" t="s">
        <v>128</v>
      </c>
      <c r="J54" s="87">
        <v>1.7500000000000002E-2</v>
      </c>
      <c r="K54" s="84">
        <v>7.3999999999939843E-3</v>
      </c>
      <c r="L54" s="83">
        <v>687550.49381699995</v>
      </c>
      <c r="M54" s="85">
        <v>106.39</v>
      </c>
      <c r="N54" s="73"/>
      <c r="O54" s="83">
        <v>731.48498355600009</v>
      </c>
      <c r="P54" s="84">
        <v>3.5247312035762907E-5</v>
      </c>
      <c r="Q54" s="84">
        <v>8.7137018716642756E-2</v>
      </c>
      <c r="R54" s="84">
        <f>O54/'סכום נכסי הקרן'!$C$42</f>
        <v>2.0661535141007624E-2</v>
      </c>
    </row>
    <row r="55" spans="2:18">
      <c r="B55" s="75" t="s">
        <v>296</v>
      </c>
      <c r="C55" s="73" t="s">
        <v>297</v>
      </c>
      <c r="D55" s="86" t="s">
        <v>115</v>
      </c>
      <c r="E55" s="73" t="s">
        <v>227</v>
      </c>
      <c r="F55" s="73"/>
      <c r="G55" s="73"/>
      <c r="H55" s="83">
        <v>7.789999999965886</v>
      </c>
      <c r="I55" s="86" t="s">
        <v>128</v>
      </c>
      <c r="J55" s="87">
        <v>2.2499999999999999E-2</v>
      </c>
      <c r="K55" s="84">
        <v>1.0099999999891284E-2</v>
      </c>
      <c r="L55" s="83">
        <v>23990.713421999997</v>
      </c>
      <c r="M55" s="85">
        <v>111.19</v>
      </c>
      <c r="N55" s="73"/>
      <c r="O55" s="83">
        <v>26.675273429000001</v>
      </c>
      <c r="P55" s="84">
        <v>1.5404030716226316E-6</v>
      </c>
      <c r="Q55" s="84">
        <v>3.1776507410372391E-3</v>
      </c>
      <c r="R55" s="84">
        <f>O55/'סכום נכסי הקרן'!$C$42</f>
        <v>7.5347014872394311E-4</v>
      </c>
    </row>
    <row r="56" spans="2:18">
      <c r="B56" s="76"/>
      <c r="C56" s="73"/>
      <c r="D56" s="73"/>
      <c r="E56" s="73"/>
      <c r="F56" s="73"/>
      <c r="G56" s="73"/>
      <c r="H56" s="73"/>
      <c r="I56" s="73"/>
      <c r="J56" s="73"/>
      <c r="K56" s="84"/>
      <c r="L56" s="83"/>
      <c r="M56" s="85"/>
      <c r="N56" s="73"/>
      <c r="O56" s="73"/>
      <c r="P56" s="73"/>
      <c r="Q56" s="84"/>
      <c r="R56" s="73"/>
    </row>
    <row r="57" spans="2:18">
      <c r="B57" s="70" t="s">
        <v>190</v>
      </c>
      <c r="C57" s="71"/>
      <c r="D57" s="71"/>
      <c r="E57" s="71"/>
      <c r="F57" s="71"/>
      <c r="G57" s="71"/>
      <c r="H57" s="80">
        <v>18.750000000129432</v>
      </c>
      <c r="I57" s="71"/>
      <c r="J57" s="71"/>
      <c r="K57" s="81">
        <v>3.4900000000315338E-2</v>
      </c>
      <c r="L57" s="80"/>
      <c r="M57" s="82"/>
      <c r="N57" s="71"/>
      <c r="O57" s="80">
        <v>42.493927133999996</v>
      </c>
      <c r="P57" s="71"/>
      <c r="Q57" s="81">
        <v>5.0620234280387482E-3</v>
      </c>
      <c r="R57" s="81">
        <f>O57/'סכום נכסי הקרן'!$C$42</f>
        <v>1.2002840639193275E-3</v>
      </c>
    </row>
    <row r="58" spans="2:18">
      <c r="B58" s="74" t="s">
        <v>62</v>
      </c>
      <c r="C58" s="71"/>
      <c r="D58" s="71"/>
      <c r="E58" s="71"/>
      <c r="F58" s="71"/>
      <c r="G58" s="71"/>
      <c r="H58" s="80">
        <v>18.750000000129432</v>
      </c>
      <c r="I58" s="71"/>
      <c r="J58" s="71"/>
      <c r="K58" s="81">
        <v>3.4900000000315338E-2</v>
      </c>
      <c r="L58" s="80"/>
      <c r="M58" s="82"/>
      <c r="N58" s="71"/>
      <c r="O58" s="80">
        <v>42.493927133999996</v>
      </c>
      <c r="P58" s="71"/>
      <c r="Q58" s="81">
        <v>5.0620234280387482E-3</v>
      </c>
      <c r="R58" s="81">
        <f>O58/'סכום נכסי הקרן'!$C$42</f>
        <v>1.2002840639193275E-3</v>
      </c>
    </row>
    <row r="59" spans="2:18">
      <c r="B59" s="75" t="s">
        <v>298</v>
      </c>
      <c r="C59" s="73" t="s">
        <v>299</v>
      </c>
      <c r="D59" s="86" t="s">
        <v>28</v>
      </c>
      <c r="E59" s="73" t="s">
        <v>300</v>
      </c>
      <c r="F59" s="73" t="s">
        <v>301</v>
      </c>
      <c r="G59" s="73"/>
      <c r="H59" s="83">
        <v>18.750000000129432</v>
      </c>
      <c r="I59" s="86" t="s">
        <v>127</v>
      </c>
      <c r="J59" s="87">
        <v>3.3750000000000002E-2</v>
      </c>
      <c r="K59" s="84">
        <v>3.4900000000315338E-2</v>
      </c>
      <c r="L59" s="83">
        <v>12148.057199999999</v>
      </c>
      <c r="M59" s="85">
        <v>98.120699999999999</v>
      </c>
      <c r="N59" s="73"/>
      <c r="O59" s="83">
        <v>42.493927133999996</v>
      </c>
      <c r="P59" s="84">
        <v>6.0740285999999993E-6</v>
      </c>
      <c r="Q59" s="84">
        <v>5.0620234280387482E-3</v>
      </c>
      <c r="R59" s="84">
        <f>O59/'סכום נכסי הקרן'!$C$42</f>
        <v>1.2002840639193275E-3</v>
      </c>
    </row>
    <row r="60" spans="2:18">
      <c r="B60" s="125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</row>
    <row r="61" spans="2:18">
      <c r="B61" s="125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</row>
    <row r="62" spans="2:18">
      <c r="B62" s="125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</row>
    <row r="63" spans="2:18">
      <c r="B63" s="126" t="s">
        <v>107</v>
      </c>
      <c r="C63" s="128"/>
      <c r="D63" s="128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</row>
    <row r="64" spans="2:18">
      <c r="B64" s="126" t="s">
        <v>195</v>
      </c>
      <c r="C64" s="128"/>
      <c r="D64" s="128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</row>
    <row r="65" spans="2:18">
      <c r="B65" s="145" t="s">
        <v>203</v>
      </c>
      <c r="C65" s="145"/>
      <c r="D65" s="145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</row>
    <row r="66" spans="2:18">
      <c r="B66" s="125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</row>
    <row r="67" spans="2:18">
      <c r="B67" s="125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</row>
    <row r="68" spans="2:18">
      <c r="B68" s="125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</row>
    <row r="69" spans="2:18">
      <c r="B69" s="125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</row>
    <row r="70" spans="2:18">
      <c r="B70" s="125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</row>
    <row r="71" spans="2:18">
      <c r="B71" s="125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</row>
    <row r="72" spans="2:18">
      <c r="B72" s="125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</row>
    <row r="73" spans="2:18">
      <c r="B73" s="125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</row>
    <row r="74" spans="2:18">
      <c r="B74" s="125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</row>
    <row r="75" spans="2:18">
      <c r="B75" s="125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</row>
    <row r="76" spans="2:18">
      <c r="B76" s="125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</row>
    <row r="77" spans="2:18">
      <c r="B77" s="125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</row>
    <row r="78" spans="2:18">
      <c r="B78" s="125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</row>
    <row r="79" spans="2:18">
      <c r="B79" s="125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</row>
    <row r="80" spans="2:18">
      <c r="B80" s="125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</row>
    <row r="81" spans="2:18">
      <c r="B81" s="125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</row>
    <row r="82" spans="2:18">
      <c r="B82" s="125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</row>
    <row r="83" spans="2:18">
      <c r="B83" s="125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</row>
    <row r="84" spans="2:18">
      <c r="B84" s="125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</row>
    <row r="85" spans="2:18">
      <c r="B85" s="125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</row>
    <row r="86" spans="2:18">
      <c r="B86" s="125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</row>
    <row r="87" spans="2:18">
      <c r="B87" s="125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</row>
    <row r="88" spans="2:18">
      <c r="B88" s="125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</row>
    <row r="89" spans="2:18">
      <c r="B89" s="125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</row>
    <row r="90" spans="2:18">
      <c r="B90" s="125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</row>
    <row r="91" spans="2:18">
      <c r="B91" s="125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</row>
    <row r="92" spans="2:18">
      <c r="B92" s="125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</row>
    <row r="93" spans="2:18">
      <c r="B93" s="125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</row>
    <row r="94" spans="2:18">
      <c r="B94" s="125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</row>
    <row r="95" spans="2:18">
      <c r="B95" s="125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</row>
    <row r="96" spans="2:18">
      <c r="B96" s="125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</row>
    <row r="97" spans="2:18">
      <c r="B97" s="125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</row>
    <row r="98" spans="2:18">
      <c r="B98" s="125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</row>
    <row r="99" spans="2:18">
      <c r="B99" s="125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</row>
    <row r="100" spans="2:18">
      <c r="B100" s="125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</row>
    <row r="101" spans="2:18">
      <c r="B101" s="125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</row>
    <row r="102" spans="2:18">
      <c r="B102" s="125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</row>
    <row r="103" spans="2:18">
      <c r="B103" s="125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</row>
    <row r="104" spans="2:18">
      <c r="B104" s="125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</row>
    <row r="105" spans="2:18">
      <c r="B105" s="125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</row>
    <row r="106" spans="2:18">
      <c r="B106" s="125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</row>
    <row r="107" spans="2:18">
      <c r="B107" s="125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</row>
    <row r="108" spans="2:18">
      <c r="B108" s="125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</row>
    <row r="109" spans="2:18">
      <c r="B109" s="125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</row>
    <row r="110" spans="2:18">
      <c r="B110" s="125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</row>
    <row r="111" spans="2:18">
      <c r="B111" s="125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</row>
    <row r="112" spans="2:18">
      <c r="B112" s="125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</row>
    <row r="113" spans="2:18">
      <c r="B113" s="125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</row>
    <row r="114" spans="2:18">
      <c r="B114" s="125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</row>
    <row r="115" spans="2:18">
      <c r="B115" s="125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</row>
    <row r="116" spans="2:18">
      <c r="B116" s="125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</row>
    <row r="117" spans="2:18">
      <c r="B117" s="125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</row>
    <row r="118" spans="2:18">
      <c r="B118" s="125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</row>
    <row r="119" spans="2:18">
      <c r="B119" s="125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</row>
    <row r="120" spans="2:18">
      <c r="B120" s="125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</row>
    <row r="121" spans="2:18">
      <c r="B121" s="125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</row>
    <row r="122" spans="2:18">
      <c r="B122" s="125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</row>
    <row r="123" spans="2:18">
      <c r="B123" s="125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</row>
    <row r="124" spans="2:18">
      <c r="B124" s="125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</row>
    <row r="125" spans="2:18">
      <c r="B125" s="125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</row>
    <row r="126" spans="2:18">
      <c r="B126" s="125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</row>
    <row r="127" spans="2:18">
      <c r="B127" s="125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</row>
    <row r="128" spans="2:18">
      <c r="B128" s="125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</row>
    <row r="129" spans="2:18">
      <c r="B129" s="125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</row>
    <row r="130" spans="2:18">
      <c r="B130" s="125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</row>
    <row r="131" spans="2:18">
      <c r="B131" s="125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</row>
    <row r="132" spans="2:18">
      <c r="B132" s="125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</row>
    <row r="133" spans="2:18">
      <c r="B133" s="125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</row>
    <row r="134" spans="2:18">
      <c r="B134" s="125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</row>
    <row r="135" spans="2:18">
      <c r="B135" s="125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</row>
    <row r="136" spans="2:18">
      <c r="B136" s="125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</row>
    <row r="137" spans="2:18">
      <c r="B137" s="125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</row>
    <row r="138" spans="2:18">
      <c r="B138" s="125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</row>
    <row r="139" spans="2:18">
      <c r="B139" s="125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</row>
    <row r="140" spans="2:18">
      <c r="B140" s="125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</row>
    <row r="141" spans="2:18">
      <c r="B141" s="125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</row>
    <row r="142" spans="2:18">
      <c r="B142" s="125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</row>
    <row r="143" spans="2:18">
      <c r="B143" s="125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</row>
    <row r="144" spans="2:18">
      <c r="B144" s="125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</row>
    <row r="145" spans="2:18">
      <c r="B145" s="125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</row>
    <row r="146" spans="2:18">
      <c r="B146" s="125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</row>
    <row r="147" spans="2:18">
      <c r="B147" s="125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</row>
    <row r="148" spans="2:18">
      <c r="B148" s="125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</row>
    <row r="149" spans="2:18">
      <c r="B149" s="125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</row>
    <row r="150" spans="2:18">
      <c r="B150" s="125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</row>
    <row r="151" spans="2:18">
      <c r="B151" s="125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</row>
    <row r="152" spans="2:18">
      <c r="B152" s="125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</row>
    <row r="153" spans="2:18">
      <c r="B153" s="125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</row>
    <row r="154" spans="2:18">
      <c r="B154" s="125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</row>
    <row r="155" spans="2:18">
      <c r="B155" s="125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</row>
    <row r="156" spans="2:18">
      <c r="B156" s="125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</row>
    <row r="157" spans="2:18">
      <c r="B157" s="125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</row>
    <row r="158" spans="2:18">
      <c r="B158" s="125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</row>
    <row r="159" spans="2:18">
      <c r="B159" s="125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</row>
    <row r="160" spans="2:18">
      <c r="B160" s="125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</row>
    <row r="161" spans="2:18">
      <c r="B161" s="125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</row>
    <row r="162" spans="2:18">
      <c r="B162" s="125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</row>
    <row r="163" spans="2:18">
      <c r="B163" s="125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</row>
    <row r="164" spans="2:18">
      <c r="B164" s="125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</row>
    <row r="165" spans="2:18">
      <c r="B165" s="125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</row>
    <row r="166" spans="2:18">
      <c r="B166" s="125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</row>
    <row r="167" spans="2:18">
      <c r="B167" s="125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</row>
    <row r="168" spans="2:18">
      <c r="B168" s="125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</row>
    <row r="169" spans="2:18">
      <c r="B169" s="125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</row>
    <row r="170" spans="2:18">
      <c r="B170" s="125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</row>
    <row r="171" spans="2:18">
      <c r="B171" s="125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</row>
    <row r="172" spans="2:18">
      <c r="B172" s="125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</row>
    <row r="173" spans="2:18">
      <c r="B173" s="125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</row>
    <row r="174" spans="2:18">
      <c r="B174" s="125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</row>
    <row r="175" spans="2:18">
      <c r="B175" s="125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</row>
    <row r="176" spans="2:18">
      <c r="B176" s="125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</row>
    <row r="177" spans="2:18">
      <c r="B177" s="125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</row>
    <row r="178" spans="2:18">
      <c r="B178" s="125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</row>
    <row r="179" spans="2:18">
      <c r="B179" s="125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</row>
    <row r="180" spans="2:18">
      <c r="B180" s="125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</row>
    <row r="181" spans="2:18">
      <c r="B181" s="125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</row>
    <row r="182" spans="2:18">
      <c r="B182" s="125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</row>
    <row r="183" spans="2:18">
      <c r="B183" s="125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</row>
    <row r="184" spans="2:18">
      <c r="B184" s="125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</row>
    <row r="185" spans="2:18">
      <c r="B185" s="125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</row>
    <row r="186" spans="2:18">
      <c r="B186" s="125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</row>
    <row r="187" spans="2:18">
      <c r="B187" s="125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</row>
    <row r="188" spans="2:18">
      <c r="B188" s="125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</row>
    <row r="189" spans="2:18">
      <c r="B189" s="125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</row>
    <row r="190" spans="2:18">
      <c r="B190" s="125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</row>
    <row r="191" spans="2:18">
      <c r="B191" s="125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</row>
    <row r="192" spans="2:18">
      <c r="B192" s="125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</row>
    <row r="193" spans="2:18">
      <c r="B193" s="125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</row>
    <row r="194" spans="2:18">
      <c r="B194" s="125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</row>
    <row r="195" spans="2:18">
      <c r="B195" s="125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</row>
    <row r="196" spans="2:18">
      <c r="B196" s="125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</row>
    <row r="197" spans="2:18">
      <c r="B197" s="125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</row>
    <row r="198" spans="2:18">
      <c r="B198" s="125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</row>
    <row r="199" spans="2:18">
      <c r="B199" s="125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</row>
    <row r="200" spans="2:18">
      <c r="B200" s="125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</row>
    <row r="201" spans="2:18">
      <c r="B201" s="125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</row>
    <row r="202" spans="2:18">
      <c r="B202" s="125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</row>
    <row r="203" spans="2:18">
      <c r="B203" s="125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</row>
    <row r="204" spans="2:18">
      <c r="B204" s="125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</row>
    <row r="205" spans="2:18">
      <c r="B205" s="125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</row>
    <row r="206" spans="2:18">
      <c r="B206" s="125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</row>
    <row r="207" spans="2:18">
      <c r="B207" s="125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</row>
    <row r="208" spans="2:18">
      <c r="B208" s="125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</row>
    <row r="209" spans="2:18">
      <c r="B209" s="125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</row>
    <row r="210" spans="2:18">
      <c r="B210" s="125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</row>
    <row r="211" spans="2:18">
      <c r="B211" s="125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</row>
    <row r="212" spans="2:18">
      <c r="B212" s="125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</row>
    <row r="213" spans="2:18">
      <c r="B213" s="125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</row>
    <row r="214" spans="2:18">
      <c r="B214" s="125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</row>
    <row r="215" spans="2:18">
      <c r="B215" s="125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</row>
    <row r="216" spans="2:18">
      <c r="B216" s="125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</row>
    <row r="217" spans="2:18">
      <c r="B217" s="125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</row>
    <row r="218" spans="2:18">
      <c r="B218" s="125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</row>
    <row r="219" spans="2:18">
      <c r="B219" s="125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</row>
    <row r="220" spans="2:18">
      <c r="B220" s="125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</row>
    <row r="221" spans="2:18">
      <c r="B221" s="125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</row>
    <row r="222" spans="2:18">
      <c r="B222" s="125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</row>
    <row r="223" spans="2:18">
      <c r="B223" s="125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</row>
    <row r="224" spans="2:18">
      <c r="B224" s="125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</row>
    <row r="225" spans="2:18">
      <c r="B225" s="125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</row>
    <row r="226" spans="2:18">
      <c r="B226" s="125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</row>
    <row r="227" spans="2:18">
      <c r="B227" s="125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</row>
    <row r="228" spans="2:18">
      <c r="B228" s="125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</row>
    <row r="229" spans="2:18">
      <c r="B229" s="125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</row>
    <row r="230" spans="2:18">
      <c r="B230" s="125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</row>
    <row r="231" spans="2:18">
      <c r="B231" s="125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</row>
    <row r="232" spans="2:18">
      <c r="B232" s="125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</row>
    <row r="233" spans="2:18">
      <c r="B233" s="125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</row>
    <row r="234" spans="2:18">
      <c r="B234" s="125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</row>
    <row r="235" spans="2:18">
      <c r="B235" s="125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</row>
    <row r="236" spans="2:18">
      <c r="B236" s="125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</row>
    <row r="237" spans="2:18">
      <c r="B237" s="125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</row>
    <row r="238" spans="2:18">
      <c r="B238" s="125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</row>
    <row r="239" spans="2:18">
      <c r="B239" s="125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</row>
    <row r="240" spans="2:18">
      <c r="B240" s="125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</row>
    <row r="241" spans="2:18">
      <c r="B241" s="125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</row>
    <row r="242" spans="2:18">
      <c r="B242" s="125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</row>
    <row r="243" spans="2:18">
      <c r="B243" s="125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</row>
    <row r="244" spans="2:18">
      <c r="B244" s="125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</row>
    <row r="245" spans="2:18">
      <c r="B245" s="125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</row>
    <row r="246" spans="2:18">
      <c r="B246" s="125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</row>
    <row r="247" spans="2:18">
      <c r="B247" s="125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</row>
    <row r="248" spans="2:18">
      <c r="B248" s="125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</row>
    <row r="249" spans="2:18">
      <c r="B249" s="125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</row>
    <row r="250" spans="2:18">
      <c r="B250" s="125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</row>
    <row r="251" spans="2:18">
      <c r="B251" s="125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</row>
    <row r="252" spans="2:18">
      <c r="B252" s="125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</row>
    <row r="253" spans="2:18">
      <c r="B253" s="125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</row>
    <row r="254" spans="2:18">
      <c r="B254" s="125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</row>
    <row r="255" spans="2:18">
      <c r="B255" s="125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</row>
    <row r="256" spans="2:18">
      <c r="B256" s="125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</row>
    <row r="257" spans="2:18">
      <c r="B257" s="125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</row>
    <row r="258" spans="2:18">
      <c r="B258" s="125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</row>
    <row r="259" spans="2:18">
      <c r="B259" s="125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</row>
    <row r="260" spans="2:18">
      <c r="B260" s="125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</row>
    <row r="261" spans="2:18">
      <c r="B261" s="125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</row>
    <row r="262" spans="2:18">
      <c r="B262" s="125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</row>
    <row r="263" spans="2:18">
      <c r="B263" s="125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</row>
    <row r="264" spans="2:18">
      <c r="B264" s="125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</row>
    <row r="265" spans="2:18">
      <c r="B265" s="125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</row>
    <row r="266" spans="2:18">
      <c r="B266" s="125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</row>
    <row r="267" spans="2:18">
      <c r="B267" s="125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</row>
    <row r="268" spans="2:18">
      <c r="B268" s="125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</row>
    <row r="269" spans="2:18">
      <c r="B269" s="125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</row>
    <row r="270" spans="2:18">
      <c r="B270" s="125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</row>
    <row r="271" spans="2:18">
      <c r="B271" s="125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</row>
    <row r="272" spans="2:18">
      <c r="B272" s="125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</row>
    <row r="273" spans="2:18">
      <c r="B273" s="125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</row>
    <row r="274" spans="2:18">
      <c r="B274" s="125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</row>
    <row r="275" spans="2:18">
      <c r="B275" s="125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</row>
    <row r="276" spans="2:18">
      <c r="B276" s="125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</row>
    <row r="277" spans="2:18">
      <c r="B277" s="125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</row>
    <row r="278" spans="2:18">
      <c r="B278" s="125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</row>
    <row r="279" spans="2:18">
      <c r="B279" s="125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</row>
    <row r="280" spans="2:18">
      <c r="B280" s="125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</row>
    <row r="281" spans="2:18">
      <c r="B281" s="125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</row>
    <row r="282" spans="2:18">
      <c r="B282" s="125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</row>
    <row r="283" spans="2:18">
      <c r="B283" s="125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</row>
    <row r="284" spans="2:18">
      <c r="B284" s="125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</row>
    <row r="285" spans="2:18">
      <c r="B285" s="125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</row>
    <row r="286" spans="2:18">
      <c r="B286" s="125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</row>
    <row r="287" spans="2:18">
      <c r="B287" s="125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</row>
    <row r="288" spans="2:18">
      <c r="B288" s="125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</row>
    <row r="289" spans="2:18">
      <c r="B289" s="125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</row>
    <row r="290" spans="2:18">
      <c r="B290" s="125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</row>
    <row r="291" spans="2:18">
      <c r="B291" s="125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</row>
    <row r="292" spans="2:18">
      <c r="B292" s="125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</row>
    <row r="293" spans="2:18">
      <c r="B293" s="125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</row>
    <row r="294" spans="2:18">
      <c r="B294" s="125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</row>
    <row r="295" spans="2:18">
      <c r="B295" s="125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</row>
    <row r="296" spans="2:18">
      <c r="B296" s="125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</row>
    <row r="297" spans="2:18">
      <c r="B297" s="125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</row>
    <row r="298" spans="2:18">
      <c r="B298" s="125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</row>
    <row r="299" spans="2:18">
      <c r="B299" s="125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</row>
    <row r="300" spans="2:18">
      <c r="B300" s="125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</row>
    <row r="301" spans="2:18">
      <c r="B301" s="125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</row>
    <row r="302" spans="2:18">
      <c r="B302" s="125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</row>
    <row r="303" spans="2:18">
      <c r="B303" s="125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</row>
    <row r="304" spans="2:18">
      <c r="B304" s="125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</row>
    <row r="305" spans="2:18">
      <c r="B305" s="125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</row>
    <row r="306" spans="2:18">
      <c r="B306" s="125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</row>
    <row r="307" spans="2:18">
      <c r="B307" s="125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</row>
    <row r="308" spans="2:18">
      <c r="B308" s="125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</row>
    <row r="309" spans="2:18">
      <c r="B309" s="125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</row>
    <row r="310" spans="2:18">
      <c r="B310" s="125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</row>
    <row r="311" spans="2:18">
      <c r="B311" s="125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</row>
    <row r="312" spans="2:18">
      <c r="B312" s="125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</row>
    <row r="313" spans="2:18">
      <c r="B313" s="125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</row>
    <row r="314" spans="2:18">
      <c r="B314" s="125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</row>
    <row r="315" spans="2:18">
      <c r="B315" s="125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</row>
    <row r="316" spans="2:18">
      <c r="B316" s="125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</row>
    <row r="317" spans="2:18">
      <c r="B317" s="125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</row>
    <row r="318" spans="2:18">
      <c r="B318" s="125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</row>
    <row r="319" spans="2:18">
      <c r="B319" s="125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</row>
    <row r="320" spans="2:18">
      <c r="B320" s="125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</row>
    <row r="321" spans="2:18">
      <c r="B321" s="125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</row>
    <row r="322" spans="2:18">
      <c r="B322" s="125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</row>
    <row r="323" spans="2:18">
      <c r="B323" s="125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</row>
    <row r="324" spans="2:18">
      <c r="B324" s="125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</row>
    <row r="325" spans="2:18">
      <c r="B325" s="125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</row>
    <row r="326" spans="2:18">
      <c r="B326" s="125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</row>
    <row r="327" spans="2:18">
      <c r="B327" s="125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</row>
    <row r="328" spans="2:18">
      <c r="B328" s="125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</row>
    <row r="329" spans="2:18">
      <c r="B329" s="125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</row>
    <row r="330" spans="2:18">
      <c r="B330" s="125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</row>
    <row r="331" spans="2:18">
      <c r="B331" s="125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</row>
    <row r="332" spans="2:18">
      <c r="B332" s="125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</row>
    <row r="333" spans="2:18">
      <c r="B333" s="125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</row>
    <row r="334" spans="2:18">
      <c r="B334" s="125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</row>
    <row r="335" spans="2:18">
      <c r="B335" s="125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</row>
    <row r="336" spans="2:18">
      <c r="B336" s="125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</row>
    <row r="337" spans="2:18">
      <c r="B337" s="125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</row>
    <row r="338" spans="2:18">
      <c r="B338" s="125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</row>
    <row r="339" spans="2:18">
      <c r="B339" s="125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</row>
    <row r="340" spans="2:18">
      <c r="B340" s="125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</row>
    <row r="341" spans="2:18">
      <c r="B341" s="125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</row>
    <row r="342" spans="2:18">
      <c r="B342" s="125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</row>
    <row r="343" spans="2:18">
      <c r="B343" s="125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</row>
    <row r="344" spans="2:18">
      <c r="B344" s="125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</row>
    <row r="345" spans="2:18">
      <c r="B345" s="125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</row>
    <row r="346" spans="2:18">
      <c r="B346" s="125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</row>
    <row r="347" spans="2:18">
      <c r="B347" s="125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</row>
    <row r="348" spans="2:18">
      <c r="B348" s="125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</row>
    <row r="349" spans="2:18">
      <c r="B349" s="125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</row>
    <row r="350" spans="2:18">
      <c r="B350" s="125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</row>
    <row r="351" spans="2:18">
      <c r="B351" s="125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</row>
    <row r="352" spans="2:18">
      <c r="B352" s="125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</row>
    <row r="353" spans="2:18">
      <c r="B353" s="125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</row>
    <row r="354" spans="2:18">
      <c r="B354" s="125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</row>
    <row r="355" spans="2:18">
      <c r="B355" s="125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</row>
    <row r="356" spans="2:18">
      <c r="B356" s="125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</row>
    <row r="357" spans="2:18">
      <c r="B357" s="125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</row>
    <row r="358" spans="2:18">
      <c r="B358" s="125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</row>
    <row r="359" spans="2:18">
      <c r="B359" s="125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</row>
    <row r="360" spans="2:18">
      <c r="B360" s="125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</row>
    <row r="361" spans="2:18">
      <c r="B361" s="125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</row>
    <row r="362" spans="2:18">
      <c r="B362" s="125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</row>
    <row r="363" spans="2:18">
      <c r="B363" s="125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</row>
    <row r="364" spans="2:18">
      <c r="B364" s="125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</row>
    <row r="365" spans="2:18">
      <c r="B365" s="125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</row>
    <row r="366" spans="2:18">
      <c r="B366" s="125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</row>
    <row r="367" spans="2:18">
      <c r="B367" s="125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</row>
    <row r="368" spans="2:18">
      <c r="B368" s="125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</row>
    <row r="369" spans="2:18">
      <c r="B369" s="125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</row>
    <row r="370" spans="2:18">
      <c r="B370" s="125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</row>
    <row r="371" spans="2:18">
      <c r="B371" s="125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</row>
    <row r="372" spans="2:18">
      <c r="B372" s="125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</row>
    <row r="373" spans="2:18">
      <c r="B373" s="125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</row>
    <row r="374" spans="2:18">
      <c r="B374" s="125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</row>
    <row r="375" spans="2:18">
      <c r="B375" s="125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</row>
    <row r="376" spans="2:18">
      <c r="B376" s="125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</row>
    <row r="377" spans="2:18">
      <c r="B377" s="125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</row>
    <row r="378" spans="2:18">
      <c r="B378" s="125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</row>
    <row r="379" spans="2:18">
      <c r="B379" s="125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</row>
    <row r="380" spans="2:18">
      <c r="B380" s="125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</row>
    <row r="381" spans="2:18">
      <c r="B381" s="125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</row>
    <row r="382" spans="2:18">
      <c r="B382" s="125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</row>
    <row r="383" spans="2:18">
      <c r="B383" s="125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</row>
    <row r="384" spans="2:18">
      <c r="B384" s="125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</row>
    <row r="385" spans="2:18">
      <c r="B385" s="125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</row>
    <row r="386" spans="2:18">
      <c r="B386" s="125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</row>
    <row r="387" spans="2:18">
      <c r="B387" s="125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</row>
    <row r="388" spans="2:18">
      <c r="B388" s="125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</row>
    <row r="389" spans="2:18">
      <c r="B389" s="125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</row>
    <row r="390" spans="2:18">
      <c r="B390" s="125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</row>
    <row r="391" spans="2:18">
      <c r="B391" s="125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</row>
    <row r="392" spans="2:18">
      <c r="B392" s="125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</row>
    <row r="393" spans="2:18">
      <c r="B393" s="125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</row>
    <row r="394" spans="2:18">
      <c r="B394" s="125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</row>
    <row r="395" spans="2:18">
      <c r="B395" s="125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</row>
    <row r="396" spans="2:18">
      <c r="B396" s="125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</row>
    <row r="397" spans="2:18">
      <c r="B397" s="125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</row>
    <row r="398" spans="2:18">
      <c r="B398" s="125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</row>
    <row r="399" spans="2:18">
      <c r="B399" s="125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</row>
    <row r="400" spans="2:18">
      <c r="B400" s="125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</row>
    <row r="401" spans="2:18">
      <c r="B401" s="125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</row>
    <row r="402" spans="2:18">
      <c r="B402" s="125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</row>
    <row r="403" spans="2:18">
      <c r="B403" s="125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</row>
    <row r="404" spans="2:18">
      <c r="B404" s="125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</row>
    <row r="405" spans="2:18">
      <c r="B405" s="125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</row>
    <row r="406" spans="2:18">
      <c r="B406" s="125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</row>
    <row r="407" spans="2:18">
      <c r="B407" s="125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</row>
    <row r="408" spans="2:18">
      <c r="B408" s="125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</row>
    <row r="409" spans="2:18">
      <c r="B409" s="125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</row>
    <row r="410" spans="2:18">
      <c r="B410" s="125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</row>
    <row r="411" spans="2:18">
      <c r="B411" s="125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</row>
    <row r="412" spans="2:18">
      <c r="B412" s="125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</row>
    <row r="413" spans="2:18">
      <c r="B413" s="125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</row>
    <row r="414" spans="2:18">
      <c r="B414" s="125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</row>
    <row r="415" spans="2:18">
      <c r="B415" s="125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</row>
    <row r="416" spans="2:18">
      <c r="B416" s="125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</row>
    <row r="417" spans="2:18">
      <c r="B417" s="125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</row>
    <row r="418" spans="2:18">
      <c r="B418" s="125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</row>
    <row r="419" spans="2:18">
      <c r="B419" s="125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</row>
    <row r="420" spans="2:18">
      <c r="B420" s="125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</row>
    <row r="421" spans="2:18">
      <c r="B421" s="125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</row>
    <row r="422" spans="2:18">
      <c r="B422" s="125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</row>
    <row r="423" spans="2:18">
      <c r="B423" s="125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</row>
    <row r="424" spans="2:18">
      <c r="B424" s="125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</row>
    <row r="425" spans="2:18">
      <c r="B425" s="125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</row>
    <row r="426" spans="2:18">
      <c r="B426" s="125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</row>
    <row r="427" spans="2:18">
      <c r="B427" s="125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</row>
    <row r="428" spans="2:18">
      <c r="B428" s="125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</row>
    <row r="429" spans="2:18">
      <c r="B429" s="125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</row>
    <row r="430" spans="2:18">
      <c r="B430" s="125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</row>
    <row r="431" spans="2:18">
      <c r="B431" s="125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</row>
    <row r="432" spans="2:18">
      <c r="B432" s="125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</row>
    <row r="433" spans="2:18">
      <c r="B433" s="125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</row>
    <row r="434" spans="2:18">
      <c r="B434" s="125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</row>
    <row r="435" spans="2:18">
      <c r="B435" s="125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</row>
    <row r="436" spans="2:18">
      <c r="B436" s="125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</row>
    <row r="437" spans="2:18">
      <c r="B437" s="125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</row>
    <row r="438" spans="2:18">
      <c r="B438" s="125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</row>
    <row r="439" spans="2:18">
      <c r="B439" s="125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</row>
    <row r="440" spans="2:18">
      <c r="B440" s="125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</row>
    <row r="441" spans="2:18">
      <c r="B441" s="125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</row>
    <row r="442" spans="2:18">
      <c r="B442" s="125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</row>
    <row r="443" spans="2:18">
      <c r="B443" s="125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</row>
    <row r="444" spans="2:18">
      <c r="B444" s="125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</row>
    <row r="445" spans="2:18">
      <c r="B445" s="125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</row>
    <row r="446" spans="2:18">
      <c r="B446" s="125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</row>
    <row r="447" spans="2:18">
      <c r="B447" s="125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</row>
    <row r="448" spans="2:18">
      <c r="B448" s="125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</row>
    <row r="449" spans="2:18">
      <c r="B449" s="125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</row>
    <row r="450" spans="2:18">
      <c r="B450" s="125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</row>
    <row r="451" spans="2:18">
      <c r="B451" s="125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</row>
    <row r="452" spans="2:18">
      <c r="B452" s="125"/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</row>
    <row r="453" spans="2:18">
      <c r="B453" s="125"/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</row>
    <row r="454" spans="2:18">
      <c r="B454" s="125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</row>
    <row r="455" spans="2:18">
      <c r="B455" s="125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</row>
    <row r="456" spans="2:18">
      <c r="B456" s="125"/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</row>
    <row r="457" spans="2:18">
      <c r="B457" s="125"/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</row>
    <row r="458" spans="2:18">
      <c r="B458" s="125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</row>
    <row r="459" spans="2:18">
      <c r="B459" s="125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</row>
    <row r="460" spans="2:18">
      <c r="B460" s="125"/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</row>
    <row r="461" spans="2:18">
      <c r="B461" s="125"/>
      <c r="C461" s="110"/>
      <c r="D461" s="110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</row>
    <row r="462" spans="2:18">
      <c r="B462" s="125"/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</row>
    <row r="463" spans="2:18">
      <c r="B463" s="125"/>
      <c r="C463" s="110"/>
      <c r="D463" s="110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</row>
    <row r="464" spans="2:18">
      <c r="B464" s="125"/>
      <c r="C464" s="110"/>
      <c r="D464" s="110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</row>
    <row r="465" spans="2:18">
      <c r="B465" s="125"/>
      <c r="C465" s="110"/>
      <c r="D465" s="110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</row>
    <row r="466" spans="2:18">
      <c r="B466" s="125"/>
      <c r="C466" s="110"/>
      <c r="D466" s="110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</row>
    <row r="467" spans="2:18">
      <c r="B467" s="125"/>
      <c r="C467" s="110"/>
      <c r="D467" s="110"/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</row>
    <row r="468" spans="2:18">
      <c r="B468" s="125"/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</row>
    <row r="469" spans="2:18">
      <c r="B469" s="125"/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</row>
    <row r="470" spans="2:18">
      <c r="B470" s="125"/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</row>
    <row r="471" spans="2:18">
      <c r="B471" s="125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</row>
    <row r="472" spans="2:18">
      <c r="B472" s="125"/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</row>
    <row r="473" spans="2:18">
      <c r="B473" s="125"/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</row>
    <row r="474" spans="2:18">
      <c r="B474" s="125"/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</row>
    <row r="475" spans="2:18">
      <c r="B475" s="125"/>
      <c r="C475" s="110"/>
      <c r="D475" s="110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</row>
    <row r="476" spans="2:18">
      <c r="B476" s="125"/>
      <c r="C476" s="110"/>
      <c r="D476" s="110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</row>
    <row r="477" spans="2:18">
      <c r="B477" s="125"/>
      <c r="C477" s="110"/>
      <c r="D477" s="110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</row>
    <row r="478" spans="2:18">
      <c r="B478" s="125"/>
      <c r="C478" s="110"/>
      <c r="D478" s="110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</row>
    <row r="479" spans="2:18">
      <c r="B479" s="125"/>
      <c r="C479" s="110"/>
      <c r="D479" s="110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</row>
    <row r="480" spans="2:18">
      <c r="B480" s="125"/>
      <c r="C480" s="110"/>
      <c r="D480" s="110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</row>
    <row r="481" spans="2:18">
      <c r="B481" s="125"/>
      <c r="C481" s="110"/>
      <c r="D481" s="110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</row>
    <row r="482" spans="2:18">
      <c r="B482" s="125"/>
      <c r="C482" s="110"/>
      <c r="D482" s="110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</row>
    <row r="483" spans="2:18">
      <c r="B483" s="125"/>
      <c r="C483" s="110"/>
      <c r="D483" s="110"/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</row>
    <row r="484" spans="2:18">
      <c r="B484" s="125"/>
      <c r="C484" s="110"/>
      <c r="D484" s="110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</row>
    <row r="485" spans="2:18">
      <c r="B485" s="125"/>
      <c r="C485" s="110"/>
      <c r="D485" s="110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</row>
    <row r="486" spans="2:18">
      <c r="B486" s="125"/>
      <c r="C486" s="110"/>
      <c r="D486" s="110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</row>
    <row r="487" spans="2:18">
      <c r="B487" s="125"/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</row>
    <row r="488" spans="2:18">
      <c r="B488" s="125"/>
      <c r="C488" s="110"/>
      <c r="D488" s="110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</row>
    <row r="489" spans="2:18">
      <c r="B489" s="125"/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</row>
    <row r="490" spans="2:18">
      <c r="B490" s="125"/>
      <c r="C490" s="110"/>
      <c r="D490" s="110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</row>
    <row r="491" spans="2:18">
      <c r="B491" s="125"/>
      <c r="C491" s="110"/>
      <c r="D491" s="110"/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</row>
    <row r="492" spans="2:18">
      <c r="B492" s="125"/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</row>
    <row r="493" spans="2:18">
      <c r="B493" s="125"/>
      <c r="C493" s="110"/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</row>
    <row r="494" spans="2:18">
      <c r="B494" s="125"/>
      <c r="C494" s="110"/>
      <c r="D494" s="110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</row>
    <row r="495" spans="2:18">
      <c r="B495" s="125"/>
      <c r="C495" s="110"/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</row>
    <row r="496" spans="2:18">
      <c r="B496" s="125"/>
      <c r="C496" s="110"/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</row>
    <row r="497" spans="2:18">
      <c r="B497" s="125"/>
      <c r="C497" s="110"/>
      <c r="D497" s="110"/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</row>
    <row r="498" spans="2:18">
      <c r="B498" s="125"/>
      <c r="C498" s="110"/>
      <c r="D498" s="110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</row>
    <row r="499" spans="2:18">
      <c r="B499" s="125"/>
      <c r="C499" s="110"/>
      <c r="D499" s="110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</row>
    <row r="500" spans="2:18">
      <c r="B500" s="125"/>
      <c r="C500" s="110"/>
      <c r="D500" s="110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</row>
    <row r="501" spans="2:18">
      <c r="B501" s="125"/>
      <c r="C501" s="110"/>
      <c r="D501" s="110"/>
      <c r="E501" s="110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</row>
    <row r="502" spans="2:18">
      <c r="B502" s="125"/>
      <c r="C502" s="110"/>
      <c r="D502" s="110"/>
      <c r="E502" s="110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</row>
    <row r="503" spans="2:18">
      <c r="B503" s="125"/>
      <c r="C503" s="110"/>
      <c r="D503" s="110"/>
      <c r="E503" s="110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</row>
    <row r="504" spans="2:18">
      <c r="B504" s="125"/>
      <c r="C504" s="110"/>
      <c r="D504" s="110"/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</row>
    <row r="505" spans="2:18">
      <c r="B505" s="125"/>
      <c r="C505" s="110"/>
      <c r="D505" s="110"/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</row>
    <row r="506" spans="2:18">
      <c r="B506" s="125"/>
      <c r="C506" s="110"/>
      <c r="D506" s="110"/>
      <c r="E506" s="110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</row>
    <row r="507" spans="2:18">
      <c r="B507" s="125"/>
      <c r="C507" s="110"/>
      <c r="D507" s="110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</row>
    <row r="508" spans="2:18">
      <c r="B508" s="125"/>
      <c r="C508" s="110"/>
      <c r="D508" s="110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</row>
    <row r="509" spans="2:18">
      <c r="B509" s="125"/>
      <c r="C509" s="110"/>
      <c r="D509" s="110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</row>
    <row r="510" spans="2:18">
      <c r="B510" s="125"/>
      <c r="C510" s="110"/>
      <c r="D510" s="110"/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</row>
    <row r="511" spans="2:18">
      <c r="B511" s="125"/>
      <c r="C511" s="110"/>
      <c r="D511" s="110"/>
      <c r="E511" s="110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5:D65"/>
  </mergeCells>
  <phoneticPr fontId="4" type="noConversion"/>
  <dataValidations count="1">
    <dataValidation allowBlank="1" showInputMessage="1" showErrorMessage="1" sqref="N10:Q10 N9 N1:N7 C5:C29 O1:Q9 E1:I30 D1:D29 C66:D1048576 C32:D64 E32:I1048576 A1:B1048576 J1:M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141</v>
      </c>
      <c r="C1" s="67" t="s" vm="1">
        <v>222</v>
      </c>
    </row>
    <row r="2" spans="2:16">
      <c r="B2" s="46" t="s">
        <v>140</v>
      </c>
      <c r="C2" s="67" t="s">
        <v>223</v>
      </c>
    </row>
    <row r="3" spans="2:16">
      <c r="B3" s="46" t="s">
        <v>142</v>
      </c>
      <c r="C3" s="67" t="s">
        <v>224</v>
      </c>
    </row>
    <row r="4" spans="2:16">
      <c r="B4" s="46" t="s">
        <v>143</v>
      </c>
      <c r="C4" s="67">
        <v>9455</v>
      </c>
    </row>
    <row r="6" spans="2:16" ht="26.25" customHeight="1">
      <c r="B6" s="136" t="s">
        <v>182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16" s="3" customFormat="1" ht="78.75">
      <c r="B7" s="21" t="s">
        <v>111</v>
      </c>
      <c r="C7" s="29" t="s">
        <v>44</v>
      </c>
      <c r="D7" s="29" t="s">
        <v>65</v>
      </c>
      <c r="E7" s="29" t="s">
        <v>14</v>
      </c>
      <c r="F7" s="29" t="s">
        <v>66</v>
      </c>
      <c r="G7" s="29" t="s">
        <v>99</v>
      </c>
      <c r="H7" s="29" t="s">
        <v>17</v>
      </c>
      <c r="I7" s="29" t="s">
        <v>98</v>
      </c>
      <c r="J7" s="29" t="s">
        <v>16</v>
      </c>
      <c r="K7" s="29" t="s">
        <v>177</v>
      </c>
      <c r="L7" s="29" t="s">
        <v>197</v>
      </c>
      <c r="M7" s="29" t="s">
        <v>178</v>
      </c>
      <c r="N7" s="29" t="s">
        <v>58</v>
      </c>
      <c r="O7" s="29" t="s">
        <v>144</v>
      </c>
      <c r="P7" s="30" t="s">
        <v>146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204</v>
      </c>
      <c r="M8" s="31" t="s">
        <v>200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2:16" ht="20.25" customHeight="1">
      <c r="B11" s="126" t="s">
        <v>213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6" t="s">
        <v>107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6" t="s">
        <v>203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5"/>
      <c r="C110" s="125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</row>
    <row r="111" spans="2:16">
      <c r="B111" s="125"/>
      <c r="C111" s="125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</row>
    <row r="112" spans="2:16">
      <c r="B112" s="125"/>
      <c r="C112" s="125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</row>
    <row r="113" spans="2:16">
      <c r="B113" s="125"/>
      <c r="C113" s="125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</row>
    <row r="114" spans="2:16">
      <c r="B114" s="125"/>
      <c r="C114" s="125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</row>
    <row r="115" spans="2:16">
      <c r="B115" s="125"/>
      <c r="C115" s="125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</row>
    <row r="116" spans="2:16">
      <c r="B116" s="125"/>
      <c r="C116" s="125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</row>
    <row r="117" spans="2:16">
      <c r="B117" s="125"/>
      <c r="C117" s="125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</row>
    <row r="118" spans="2:16">
      <c r="B118" s="125"/>
      <c r="C118" s="125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</row>
    <row r="119" spans="2:16">
      <c r="B119" s="125"/>
      <c r="C119" s="125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</row>
    <row r="120" spans="2:16">
      <c r="B120" s="125"/>
      <c r="C120" s="125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</row>
    <row r="121" spans="2:16">
      <c r="B121" s="125"/>
      <c r="C121" s="125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</row>
    <row r="122" spans="2:16">
      <c r="B122" s="125"/>
      <c r="C122" s="125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</row>
    <row r="123" spans="2:16">
      <c r="B123" s="125"/>
      <c r="C123" s="125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</row>
    <row r="124" spans="2:16">
      <c r="B124" s="125"/>
      <c r="C124" s="125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</row>
    <row r="125" spans="2:16">
      <c r="B125" s="125"/>
      <c r="C125" s="125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</row>
    <row r="126" spans="2:16">
      <c r="B126" s="125"/>
      <c r="C126" s="125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</row>
    <row r="127" spans="2:16">
      <c r="B127" s="125"/>
      <c r="C127" s="125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</row>
    <row r="128" spans="2:16">
      <c r="B128" s="125"/>
      <c r="C128" s="125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</row>
    <row r="129" spans="2:16">
      <c r="B129" s="125"/>
      <c r="C129" s="125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</row>
    <row r="130" spans="2:16">
      <c r="B130" s="125"/>
      <c r="C130" s="125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</row>
    <row r="131" spans="2:16">
      <c r="B131" s="125"/>
      <c r="C131" s="125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</row>
    <row r="132" spans="2:16">
      <c r="B132" s="125"/>
      <c r="C132" s="125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</row>
    <row r="133" spans="2:16">
      <c r="B133" s="125"/>
      <c r="C133" s="125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</row>
    <row r="134" spans="2:16">
      <c r="B134" s="125"/>
      <c r="C134" s="125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</row>
    <row r="135" spans="2:16">
      <c r="B135" s="125"/>
      <c r="C135" s="125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</row>
    <row r="136" spans="2:16">
      <c r="B136" s="125"/>
      <c r="C136" s="125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</row>
    <row r="137" spans="2:16">
      <c r="B137" s="125"/>
      <c r="C137" s="125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</row>
    <row r="138" spans="2:16">
      <c r="B138" s="125"/>
      <c r="C138" s="125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</row>
    <row r="139" spans="2:16">
      <c r="B139" s="125"/>
      <c r="C139" s="125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</row>
    <row r="140" spans="2:16">
      <c r="B140" s="125"/>
      <c r="C140" s="125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</row>
    <row r="141" spans="2:16">
      <c r="B141" s="125"/>
      <c r="C141" s="125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</row>
    <row r="142" spans="2:16">
      <c r="B142" s="125"/>
      <c r="C142" s="125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</row>
    <row r="143" spans="2:16">
      <c r="B143" s="125"/>
      <c r="C143" s="125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</row>
    <row r="144" spans="2:16">
      <c r="B144" s="125"/>
      <c r="C144" s="125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</row>
    <row r="145" spans="2:16">
      <c r="B145" s="125"/>
      <c r="C145" s="125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</row>
    <row r="146" spans="2:16">
      <c r="B146" s="125"/>
      <c r="C146" s="125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</row>
    <row r="147" spans="2:16">
      <c r="B147" s="125"/>
      <c r="C147" s="125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</row>
    <row r="148" spans="2:16">
      <c r="B148" s="125"/>
      <c r="C148" s="125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</row>
    <row r="149" spans="2:16">
      <c r="B149" s="125"/>
      <c r="C149" s="125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</row>
    <row r="150" spans="2:16">
      <c r="B150" s="125"/>
      <c r="C150" s="125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</row>
    <row r="151" spans="2:16">
      <c r="B151" s="125"/>
      <c r="C151" s="125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</row>
    <row r="152" spans="2:16">
      <c r="B152" s="125"/>
      <c r="C152" s="125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</row>
    <row r="153" spans="2:16">
      <c r="B153" s="125"/>
      <c r="C153" s="125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</row>
    <row r="154" spans="2:16">
      <c r="B154" s="125"/>
      <c r="C154" s="125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</row>
    <row r="155" spans="2:16">
      <c r="B155" s="125"/>
      <c r="C155" s="125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</row>
    <row r="156" spans="2:16">
      <c r="B156" s="125"/>
      <c r="C156" s="125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</row>
    <row r="157" spans="2:16">
      <c r="B157" s="125"/>
      <c r="C157" s="125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</row>
    <row r="158" spans="2:16">
      <c r="B158" s="125"/>
      <c r="C158" s="125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</row>
    <row r="159" spans="2:16">
      <c r="B159" s="125"/>
      <c r="C159" s="125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</row>
    <row r="160" spans="2:16">
      <c r="B160" s="125"/>
      <c r="C160" s="125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</row>
    <row r="161" spans="2:16">
      <c r="B161" s="125"/>
      <c r="C161" s="125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</row>
    <row r="162" spans="2:16">
      <c r="B162" s="125"/>
      <c r="C162" s="125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</row>
    <row r="163" spans="2:16">
      <c r="B163" s="125"/>
      <c r="C163" s="125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</row>
    <row r="164" spans="2:16">
      <c r="B164" s="125"/>
      <c r="C164" s="125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</row>
    <row r="165" spans="2:16">
      <c r="B165" s="125"/>
      <c r="C165" s="125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</row>
    <row r="166" spans="2:16">
      <c r="B166" s="125"/>
      <c r="C166" s="125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</row>
    <row r="167" spans="2:16">
      <c r="B167" s="125"/>
      <c r="C167" s="125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</row>
    <row r="168" spans="2:16">
      <c r="B168" s="125"/>
      <c r="C168" s="125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</row>
    <row r="169" spans="2:16">
      <c r="B169" s="125"/>
      <c r="C169" s="125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</row>
    <row r="170" spans="2:16">
      <c r="B170" s="125"/>
      <c r="C170" s="125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</row>
    <row r="171" spans="2:16">
      <c r="B171" s="125"/>
      <c r="C171" s="125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</row>
    <row r="172" spans="2:16">
      <c r="B172" s="125"/>
      <c r="C172" s="125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</row>
    <row r="173" spans="2:16">
      <c r="B173" s="125"/>
      <c r="C173" s="125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</row>
    <row r="174" spans="2:16">
      <c r="B174" s="125"/>
      <c r="C174" s="125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</row>
    <row r="175" spans="2:16">
      <c r="B175" s="125"/>
      <c r="C175" s="125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</row>
    <row r="176" spans="2:16">
      <c r="B176" s="125"/>
      <c r="C176" s="125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</row>
    <row r="177" spans="2:16">
      <c r="B177" s="125"/>
      <c r="C177" s="125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</row>
    <row r="178" spans="2:16">
      <c r="B178" s="125"/>
      <c r="C178" s="125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</row>
    <row r="179" spans="2:16">
      <c r="B179" s="125"/>
      <c r="C179" s="125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</row>
    <row r="180" spans="2:16">
      <c r="B180" s="125"/>
      <c r="C180" s="125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</row>
    <row r="181" spans="2:16">
      <c r="B181" s="125"/>
      <c r="C181" s="125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</row>
    <row r="182" spans="2:16">
      <c r="B182" s="125"/>
      <c r="C182" s="125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</row>
    <row r="183" spans="2:16">
      <c r="B183" s="125"/>
      <c r="C183" s="125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</row>
    <row r="184" spans="2:16">
      <c r="B184" s="125"/>
      <c r="C184" s="125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</row>
    <row r="185" spans="2:16">
      <c r="B185" s="125"/>
      <c r="C185" s="125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</row>
    <row r="186" spans="2:16">
      <c r="B186" s="125"/>
      <c r="C186" s="125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</row>
    <row r="187" spans="2:16">
      <c r="B187" s="125"/>
      <c r="C187" s="125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</row>
    <row r="188" spans="2:16">
      <c r="B188" s="125"/>
      <c r="C188" s="125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</row>
    <row r="189" spans="2:16">
      <c r="B189" s="125"/>
      <c r="C189" s="125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</row>
    <row r="190" spans="2:16">
      <c r="B190" s="125"/>
      <c r="C190" s="125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</row>
    <row r="191" spans="2:16">
      <c r="B191" s="125"/>
      <c r="C191" s="125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</row>
    <row r="192" spans="2:16">
      <c r="B192" s="125"/>
      <c r="C192" s="125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</row>
    <row r="193" spans="2:16">
      <c r="B193" s="125"/>
      <c r="C193" s="125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</row>
    <row r="194" spans="2:16">
      <c r="B194" s="125"/>
      <c r="C194" s="125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</row>
    <row r="195" spans="2:16">
      <c r="B195" s="125"/>
      <c r="C195" s="125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</row>
    <row r="196" spans="2:16">
      <c r="B196" s="125"/>
      <c r="C196" s="125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</row>
    <row r="197" spans="2:16">
      <c r="B197" s="125"/>
      <c r="C197" s="125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</row>
    <row r="198" spans="2:16">
      <c r="B198" s="125"/>
      <c r="C198" s="125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</row>
    <row r="199" spans="2:16">
      <c r="B199" s="125"/>
      <c r="C199" s="125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</row>
    <row r="200" spans="2:16">
      <c r="B200" s="125"/>
      <c r="C200" s="125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</row>
    <row r="201" spans="2:16">
      <c r="B201" s="125"/>
      <c r="C201" s="125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</row>
    <row r="202" spans="2:16">
      <c r="B202" s="125"/>
      <c r="C202" s="125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</row>
    <row r="203" spans="2:16">
      <c r="B203" s="125"/>
      <c r="C203" s="125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</row>
    <row r="204" spans="2:16">
      <c r="B204" s="125"/>
      <c r="C204" s="125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</row>
    <row r="205" spans="2:16">
      <c r="B205" s="125"/>
      <c r="C205" s="125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</row>
    <row r="206" spans="2:16">
      <c r="B206" s="125"/>
      <c r="C206" s="125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</row>
    <row r="207" spans="2:16">
      <c r="B207" s="125"/>
      <c r="C207" s="125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</row>
    <row r="208" spans="2:16">
      <c r="B208" s="125"/>
      <c r="C208" s="125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</row>
    <row r="209" spans="2:16">
      <c r="B209" s="125"/>
      <c r="C209" s="125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</row>
    <row r="210" spans="2:16">
      <c r="B210" s="125"/>
      <c r="C210" s="125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</row>
    <row r="211" spans="2:16">
      <c r="B211" s="125"/>
      <c r="C211" s="125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</row>
    <row r="212" spans="2:16">
      <c r="B212" s="125"/>
      <c r="C212" s="125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</row>
    <row r="213" spans="2:16">
      <c r="B213" s="125"/>
      <c r="C213" s="125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</row>
    <row r="214" spans="2:16">
      <c r="B214" s="125"/>
      <c r="C214" s="125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</row>
    <row r="215" spans="2:16">
      <c r="B215" s="125"/>
      <c r="C215" s="125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</row>
    <row r="216" spans="2:16">
      <c r="B216" s="125"/>
      <c r="C216" s="125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</row>
    <row r="217" spans="2:16">
      <c r="B217" s="125"/>
      <c r="C217" s="125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</row>
    <row r="218" spans="2:16">
      <c r="B218" s="125"/>
      <c r="C218" s="125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</row>
    <row r="219" spans="2:16">
      <c r="B219" s="125"/>
      <c r="C219" s="125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</row>
    <row r="220" spans="2:16">
      <c r="B220" s="125"/>
      <c r="C220" s="125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</row>
    <row r="221" spans="2:16">
      <c r="B221" s="125"/>
      <c r="C221" s="125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</row>
    <row r="222" spans="2:16">
      <c r="B222" s="125"/>
      <c r="C222" s="125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</row>
    <row r="223" spans="2:16">
      <c r="B223" s="125"/>
      <c r="C223" s="125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</row>
    <row r="224" spans="2:16">
      <c r="B224" s="125"/>
      <c r="C224" s="125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</row>
    <row r="225" spans="2:16">
      <c r="B225" s="125"/>
      <c r="C225" s="125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</row>
    <row r="226" spans="2:16">
      <c r="B226" s="125"/>
      <c r="C226" s="125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</row>
    <row r="227" spans="2:16">
      <c r="B227" s="125"/>
      <c r="C227" s="125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</row>
    <row r="228" spans="2:16">
      <c r="B228" s="125"/>
      <c r="C228" s="125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</row>
    <row r="229" spans="2:16">
      <c r="B229" s="125"/>
      <c r="C229" s="125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</row>
    <row r="230" spans="2:16">
      <c r="B230" s="125"/>
      <c r="C230" s="125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</row>
    <row r="231" spans="2:16">
      <c r="B231" s="125"/>
      <c r="C231" s="125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</row>
    <row r="232" spans="2:16">
      <c r="B232" s="125"/>
      <c r="C232" s="125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</row>
    <row r="233" spans="2:16">
      <c r="B233" s="125"/>
      <c r="C233" s="125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</row>
    <row r="234" spans="2:16">
      <c r="B234" s="125"/>
      <c r="C234" s="125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</row>
    <row r="235" spans="2:16">
      <c r="B235" s="125"/>
      <c r="C235" s="125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</row>
    <row r="236" spans="2:16">
      <c r="B236" s="125"/>
      <c r="C236" s="125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</row>
    <row r="237" spans="2:16">
      <c r="B237" s="125"/>
      <c r="C237" s="125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</row>
    <row r="238" spans="2:16">
      <c r="B238" s="125"/>
      <c r="C238" s="125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</row>
    <row r="239" spans="2:16">
      <c r="B239" s="125"/>
      <c r="C239" s="125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</row>
    <row r="240" spans="2:16">
      <c r="B240" s="125"/>
      <c r="C240" s="125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</row>
    <row r="241" spans="2:16">
      <c r="B241" s="125"/>
      <c r="C241" s="125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</row>
    <row r="242" spans="2:16">
      <c r="B242" s="125"/>
      <c r="C242" s="125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</row>
    <row r="243" spans="2:16">
      <c r="B243" s="125"/>
      <c r="C243" s="125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</row>
    <row r="244" spans="2:16">
      <c r="B244" s="125"/>
      <c r="C244" s="125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</row>
    <row r="245" spans="2:16">
      <c r="B245" s="125"/>
      <c r="C245" s="125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</row>
    <row r="246" spans="2:16">
      <c r="B246" s="125"/>
      <c r="C246" s="125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</row>
    <row r="247" spans="2:16">
      <c r="B247" s="125"/>
      <c r="C247" s="125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</row>
    <row r="248" spans="2:16">
      <c r="B248" s="125"/>
      <c r="C248" s="125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</row>
    <row r="249" spans="2:16">
      <c r="B249" s="125"/>
      <c r="C249" s="125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</row>
    <row r="250" spans="2:16">
      <c r="B250" s="125"/>
      <c r="C250" s="125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</row>
    <row r="251" spans="2:16">
      <c r="B251" s="125"/>
      <c r="C251" s="125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</row>
    <row r="252" spans="2:16">
      <c r="B252" s="125"/>
      <c r="C252" s="125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</row>
    <row r="253" spans="2:16">
      <c r="B253" s="125"/>
      <c r="C253" s="125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</row>
    <row r="254" spans="2:16">
      <c r="B254" s="125"/>
      <c r="C254" s="125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</row>
    <row r="255" spans="2:16">
      <c r="B255" s="125"/>
      <c r="C255" s="125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</row>
    <row r="256" spans="2:16">
      <c r="B256" s="125"/>
      <c r="C256" s="125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</row>
    <row r="257" spans="2:16">
      <c r="B257" s="125"/>
      <c r="C257" s="125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</row>
    <row r="258" spans="2:16">
      <c r="B258" s="125"/>
      <c r="C258" s="125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</row>
    <row r="259" spans="2:16">
      <c r="B259" s="125"/>
      <c r="C259" s="125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</row>
    <row r="260" spans="2:16">
      <c r="B260" s="125"/>
      <c r="C260" s="125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</row>
    <row r="261" spans="2:16">
      <c r="B261" s="125"/>
      <c r="C261" s="125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</row>
    <row r="262" spans="2:16">
      <c r="B262" s="125"/>
      <c r="C262" s="125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</row>
    <row r="263" spans="2:16">
      <c r="B263" s="125"/>
      <c r="C263" s="125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</row>
    <row r="264" spans="2:16">
      <c r="B264" s="125"/>
      <c r="C264" s="125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</row>
    <row r="265" spans="2:16">
      <c r="B265" s="125"/>
      <c r="C265" s="125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</row>
    <row r="266" spans="2:16">
      <c r="B266" s="125"/>
      <c r="C266" s="125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</row>
    <row r="267" spans="2:16">
      <c r="B267" s="125"/>
      <c r="C267" s="125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</row>
    <row r="268" spans="2:16">
      <c r="B268" s="125"/>
      <c r="C268" s="125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</row>
    <row r="269" spans="2:16">
      <c r="B269" s="125"/>
      <c r="C269" s="125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</row>
    <row r="270" spans="2:16">
      <c r="B270" s="125"/>
      <c r="C270" s="125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</row>
    <row r="271" spans="2:16">
      <c r="B271" s="125"/>
      <c r="C271" s="125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</row>
    <row r="272" spans="2:16">
      <c r="B272" s="125"/>
      <c r="C272" s="125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</row>
    <row r="273" spans="2:16">
      <c r="B273" s="125"/>
      <c r="C273" s="125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</row>
    <row r="274" spans="2:16">
      <c r="B274" s="125"/>
      <c r="C274" s="125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</row>
    <row r="275" spans="2:16">
      <c r="B275" s="125"/>
      <c r="C275" s="125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</row>
    <row r="276" spans="2:16">
      <c r="B276" s="125"/>
      <c r="C276" s="125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</row>
    <row r="277" spans="2:16">
      <c r="B277" s="125"/>
      <c r="C277" s="125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</row>
    <row r="278" spans="2:16">
      <c r="B278" s="125"/>
      <c r="C278" s="125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</row>
    <row r="279" spans="2:16">
      <c r="B279" s="125"/>
      <c r="C279" s="125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</row>
    <row r="280" spans="2:16">
      <c r="B280" s="125"/>
      <c r="C280" s="125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</row>
    <row r="281" spans="2:16">
      <c r="B281" s="125"/>
      <c r="C281" s="125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</row>
    <row r="282" spans="2:16">
      <c r="B282" s="125"/>
      <c r="C282" s="125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</row>
    <row r="283" spans="2:16">
      <c r="B283" s="125"/>
      <c r="C283" s="125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</row>
    <row r="284" spans="2:16">
      <c r="B284" s="125"/>
      <c r="C284" s="125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</row>
    <row r="285" spans="2:16">
      <c r="B285" s="125"/>
      <c r="C285" s="125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</row>
    <row r="286" spans="2:16">
      <c r="B286" s="125"/>
      <c r="C286" s="125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</row>
    <row r="287" spans="2:16">
      <c r="B287" s="125"/>
      <c r="C287" s="125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</row>
    <row r="288" spans="2:16">
      <c r="B288" s="125"/>
      <c r="C288" s="125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</row>
    <row r="289" spans="2:16">
      <c r="B289" s="125"/>
      <c r="C289" s="125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</row>
    <row r="290" spans="2:16">
      <c r="B290" s="125"/>
      <c r="C290" s="125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</row>
    <row r="291" spans="2:16">
      <c r="B291" s="125"/>
      <c r="C291" s="125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</row>
    <row r="292" spans="2:16">
      <c r="B292" s="125"/>
      <c r="C292" s="125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</row>
    <row r="293" spans="2:16">
      <c r="B293" s="125"/>
      <c r="C293" s="125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</row>
    <row r="294" spans="2:16">
      <c r="B294" s="125"/>
      <c r="C294" s="125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</row>
    <row r="295" spans="2:16">
      <c r="B295" s="125"/>
      <c r="C295" s="125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</row>
    <row r="296" spans="2:16">
      <c r="B296" s="125"/>
      <c r="C296" s="125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</row>
    <row r="297" spans="2:16">
      <c r="B297" s="125"/>
      <c r="C297" s="125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</row>
    <row r="298" spans="2:16">
      <c r="B298" s="125"/>
      <c r="C298" s="125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</row>
    <row r="299" spans="2:16">
      <c r="B299" s="125"/>
      <c r="C299" s="125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</row>
    <row r="300" spans="2:16">
      <c r="B300" s="125"/>
      <c r="C300" s="125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</row>
    <row r="301" spans="2:16">
      <c r="B301" s="125"/>
      <c r="C301" s="125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</row>
    <row r="302" spans="2:16">
      <c r="B302" s="125"/>
      <c r="C302" s="125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</row>
    <row r="303" spans="2:16">
      <c r="B303" s="125"/>
      <c r="C303" s="125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</row>
    <row r="304" spans="2:16">
      <c r="B304" s="125"/>
      <c r="C304" s="125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</row>
    <row r="305" spans="2:16">
      <c r="B305" s="125"/>
      <c r="C305" s="125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</row>
    <row r="306" spans="2:16">
      <c r="B306" s="125"/>
      <c r="C306" s="125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</row>
    <row r="307" spans="2:16">
      <c r="B307" s="125"/>
      <c r="C307" s="125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</row>
    <row r="308" spans="2:16">
      <c r="B308" s="125"/>
      <c r="C308" s="125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</row>
    <row r="309" spans="2:16">
      <c r="B309" s="125"/>
      <c r="C309" s="125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</row>
    <row r="310" spans="2:16">
      <c r="B310" s="125"/>
      <c r="C310" s="125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</row>
    <row r="311" spans="2:16">
      <c r="B311" s="125"/>
      <c r="C311" s="125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</row>
    <row r="312" spans="2:16">
      <c r="B312" s="125"/>
      <c r="C312" s="125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</row>
    <row r="313" spans="2:16">
      <c r="B313" s="125"/>
      <c r="C313" s="125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</row>
    <row r="314" spans="2:16">
      <c r="B314" s="125"/>
      <c r="C314" s="125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</row>
    <row r="315" spans="2:16">
      <c r="B315" s="125"/>
      <c r="C315" s="125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</row>
    <row r="316" spans="2:16">
      <c r="B316" s="125"/>
      <c r="C316" s="125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</row>
    <row r="317" spans="2:16">
      <c r="B317" s="125"/>
      <c r="C317" s="125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</row>
    <row r="318" spans="2:16">
      <c r="B318" s="125"/>
      <c r="C318" s="125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</row>
    <row r="319" spans="2:16">
      <c r="B319" s="125"/>
      <c r="C319" s="125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</row>
    <row r="320" spans="2:16">
      <c r="B320" s="125"/>
      <c r="C320" s="125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</row>
    <row r="321" spans="2:16">
      <c r="B321" s="125"/>
      <c r="C321" s="125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</row>
    <row r="322" spans="2:16">
      <c r="B322" s="125"/>
      <c r="C322" s="125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</row>
    <row r="323" spans="2:16">
      <c r="B323" s="125"/>
      <c r="C323" s="125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</row>
    <row r="324" spans="2:16">
      <c r="B324" s="125"/>
      <c r="C324" s="125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</row>
    <row r="325" spans="2:16">
      <c r="B325" s="125"/>
      <c r="C325" s="125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</row>
    <row r="326" spans="2:16">
      <c r="B326" s="125"/>
      <c r="C326" s="125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</row>
    <row r="327" spans="2:16">
      <c r="B327" s="125"/>
      <c r="C327" s="125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</row>
    <row r="328" spans="2:16">
      <c r="B328" s="125"/>
      <c r="C328" s="125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</row>
    <row r="329" spans="2:16">
      <c r="B329" s="125"/>
      <c r="C329" s="125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</row>
    <row r="330" spans="2:16">
      <c r="B330" s="125"/>
      <c r="C330" s="125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</row>
    <row r="331" spans="2:16">
      <c r="B331" s="125"/>
      <c r="C331" s="125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</row>
    <row r="332" spans="2:16">
      <c r="B332" s="125"/>
      <c r="C332" s="125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</row>
    <row r="333" spans="2:16">
      <c r="B333" s="125"/>
      <c r="C333" s="125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</row>
    <row r="334" spans="2:16">
      <c r="B334" s="125"/>
      <c r="C334" s="125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</row>
    <row r="335" spans="2:16">
      <c r="B335" s="125"/>
      <c r="C335" s="125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</row>
    <row r="336" spans="2:16">
      <c r="B336" s="125"/>
      <c r="C336" s="125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</row>
    <row r="337" spans="2:16">
      <c r="B337" s="125"/>
      <c r="C337" s="125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</row>
    <row r="338" spans="2:16">
      <c r="B338" s="125"/>
      <c r="C338" s="125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</row>
    <row r="339" spans="2:16">
      <c r="B339" s="125"/>
      <c r="C339" s="125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</row>
    <row r="340" spans="2:16">
      <c r="B340" s="125"/>
      <c r="C340" s="125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</row>
    <row r="341" spans="2:16">
      <c r="B341" s="125"/>
      <c r="C341" s="125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</row>
    <row r="342" spans="2:16">
      <c r="B342" s="125"/>
      <c r="C342" s="125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</row>
    <row r="343" spans="2:16">
      <c r="B343" s="125"/>
      <c r="C343" s="125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</row>
    <row r="344" spans="2:16">
      <c r="B344" s="125"/>
      <c r="C344" s="125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</row>
    <row r="345" spans="2:16">
      <c r="B345" s="125"/>
      <c r="C345" s="125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</row>
    <row r="346" spans="2:16">
      <c r="B346" s="125"/>
      <c r="C346" s="125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</row>
    <row r="347" spans="2:16">
      <c r="B347" s="125"/>
      <c r="C347" s="125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</row>
    <row r="348" spans="2:16">
      <c r="B348" s="125"/>
      <c r="C348" s="125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</row>
    <row r="349" spans="2:16">
      <c r="B349" s="125"/>
      <c r="C349" s="125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</row>
    <row r="350" spans="2:16">
      <c r="B350" s="125"/>
      <c r="C350" s="125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</row>
    <row r="351" spans="2:16">
      <c r="B351" s="125"/>
      <c r="C351" s="125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</row>
    <row r="352" spans="2:16">
      <c r="B352" s="125"/>
      <c r="C352" s="125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</row>
    <row r="353" spans="2:16">
      <c r="B353" s="125"/>
      <c r="C353" s="125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</row>
    <row r="354" spans="2:16">
      <c r="B354" s="125"/>
      <c r="C354" s="125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</row>
    <row r="355" spans="2:16">
      <c r="B355" s="125"/>
      <c r="C355" s="125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</row>
    <row r="356" spans="2:16">
      <c r="B356" s="125"/>
      <c r="C356" s="125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</row>
    <row r="357" spans="2:16">
      <c r="B357" s="125"/>
      <c r="C357" s="125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</row>
    <row r="358" spans="2:16">
      <c r="B358" s="125"/>
      <c r="C358" s="125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</row>
    <row r="359" spans="2:16">
      <c r="B359" s="125"/>
      <c r="C359" s="125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</row>
    <row r="360" spans="2:16">
      <c r="B360" s="125"/>
      <c r="C360" s="125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</row>
    <row r="361" spans="2:16">
      <c r="B361" s="125"/>
      <c r="C361" s="125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</row>
    <row r="362" spans="2:16">
      <c r="B362" s="125"/>
      <c r="C362" s="125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</row>
    <row r="363" spans="2:16">
      <c r="B363" s="125"/>
      <c r="C363" s="125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</row>
    <row r="364" spans="2:16">
      <c r="B364" s="125"/>
      <c r="C364" s="125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</row>
    <row r="365" spans="2:16">
      <c r="B365" s="125"/>
      <c r="C365" s="125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</row>
    <row r="366" spans="2:16">
      <c r="B366" s="125"/>
      <c r="C366" s="125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</row>
    <row r="367" spans="2:16">
      <c r="B367" s="125"/>
      <c r="C367" s="125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</row>
    <row r="368" spans="2:16">
      <c r="B368" s="125"/>
      <c r="C368" s="125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</row>
    <row r="369" spans="2:16">
      <c r="B369" s="125"/>
      <c r="C369" s="125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</row>
    <row r="370" spans="2:16">
      <c r="B370" s="125"/>
      <c r="C370" s="125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</row>
    <row r="371" spans="2:16">
      <c r="B371" s="125"/>
      <c r="C371" s="125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</row>
    <row r="372" spans="2:16">
      <c r="B372" s="125"/>
      <c r="C372" s="125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</row>
    <row r="373" spans="2:16">
      <c r="B373" s="125"/>
      <c r="C373" s="125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</row>
    <row r="374" spans="2:16">
      <c r="B374" s="125"/>
      <c r="C374" s="125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</row>
    <row r="375" spans="2:16">
      <c r="B375" s="125"/>
      <c r="C375" s="125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</row>
    <row r="376" spans="2:16">
      <c r="B376" s="125"/>
      <c r="C376" s="125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</row>
    <row r="377" spans="2:16">
      <c r="B377" s="125"/>
      <c r="C377" s="125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</row>
    <row r="378" spans="2:16">
      <c r="B378" s="125"/>
      <c r="C378" s="125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</row>
    <row r="379" spans="2:16">
      <c r="B379" s="125"/>
      <c r="C379" s="125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</row>
    <row r="380" spans="2:16">
      <c r="B380" s="125"/>
      <c r="C380" s="125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</row>
    <row r="381" spans="2:16">
      <c r="B381" s="125"/>
      <c r="C381" s="125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</row>
    <row r="382" spans="2:16">
      <c r="B382" s="125"/>
      <c r="C382" s="125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</row>
    <row r="383" spans="2:16">
      <c r="B383" s="125"/>
      <c r="C383" s="125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</row>
    <row r="384" spans="2:16">
      <c r="B384" s="125"/>
      <c r="C384" s="125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</row>
    <row r="385" spans="2:16">
      <c r="B385" s="125"/>
      <c r="C385" s="125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</row>
    <row r="386" spans="2:16">
      <c r="B386" s="125"/>
      <c r="C386" s="125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</row>
    <row r="387" spans="2:16">
      <c r="B387" s="125"/>
      <c r="C387" s="125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</row>
    <row r="388" spans="2:16">
      <c r="B388" s="125"/>
      <c r="C388" s="125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</row>
    <row r="389" spans="2:16">
      <c r="B389" s="125"/>
      <c r="C389" s="125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</row>
    <row r="390" spans="2:16">
      <c r="B390" s="125"/>
      <c r="C390" s="125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</row>
    <row r="391" spans="2:16">
      <c r="B391" s="125"/>
      <c r="C391" s="125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</row>
    <row r="392" spans="2:16">
      <c r="B392" s="125"/>
      <c r="C392" s="125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</row>
    <row r="393" spans="2:16">
      <c r="B393" s="125"/>
      <c r="C393" s="125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</row>
    <row r="394" spans="2:16">
      <c r="B394" s="125"/>
      <c r="C394" s="125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</row>
    <row r="395" spans="2:16">
      <c r="B395" s="125"/>
      <c r="C395" s="125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</row>
    <row r="396" spans="2:16">
      <c r="B396" s="125"/>
      <c r="C396" s="125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</row>
    <row r="397" spans="2:16">
      <c r="B397" s="131"/>
      <c r="C397" s="125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</row>
    <row r="398" spans="2:16">
      <c r="B398" s="131"/>
      <c r="C398" s="125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</row>
    <row r="399" spans="2:16">
      <c r="B399" s="132"/>
      <c r="C399" s="125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</row>
    <row r="400" spans="2:16">
      <c r="B400" s="125"/>
      <c r="C400" s="125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</row>
    <row r="401" spans="2:16">
      <c r="B401" s="125"/>
      <c r="C401" s="125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</row>
    <row r="402" spans="2:16">
      <c r="B402" s="125"/>
      <c r="C402" s="125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</row>
    <row r="403" spans="2:16">
      <c r="B403" s="125"/>
      <c r="C403" s="125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</row>
    <row r="404" spans="2:16">
      <c r="B404" s="125"/>
      <c r="C404" s="125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</row>
    <row r="405" spans="2:16">
      <c r="B405" s="125"/>
      <c r="C405" s="125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</row>
    <row r="406" spans="2:16">
      <c r="B406" s="125"/>
      <c r="C406" s="125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</row>
    <row r="407" spans="2:16">
      <c r="B407" s="125"/>
      <c r="C407" s="125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</row>
    <row r="408" spans="2:16">
      <c r="B408" s="125"/>
      <c r="C408" s="125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</row>
    <row r="409" spans="2:16">
      <c r="B409" s="125"/>
      <c r="C409" s="125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</row>
    <row r="410" spans="2:16">
      <c r="B410" s="125"/>
      <c r="C410" s="125"/>
      <c r="D410" s="125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</row>
    <row r="411" spans="2:16">
      <c r="B411" s="125"/>
      <c r="C411" s="125"/>
      <c r="D411" s="125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</row>
    <row r="412" spans="2:16">
      <c r="B412" s="125"/>
      <c r="C412" s="125"/>
      <c r="D412" s="125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</row>
    <row r="413" spans="2:16">
      <c r="B413" s="125"/>
      <c r="C413" s="125"/>
      <c r="D413" s="125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</row>
    <row r="414" spans="2:16">
      <c r="B414" s="125"/>
      <c r="C414" s="125"/>
      <c r="D414" s="125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</row>
    <row r="415" spans="2:16">
      <c r="B415" s="125"/>
      <c r="C415" s="125"/>
      <c r="D415" s="125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</row>
    <row r="416" spans="2:16">
      <c r="B416" s="125"/>
      <c r="C416" s="125"/>
      <c r="D416" s="125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</row>
    <row r="417" spans="2:16">
      <c r="B417" s="125"/>
      <c r="C417" s="125"/>
      <c r="D417" s="125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</row>
    <row r="418" spans="2:16">
      <c r="B418" s="125"/>
      <c r="C418" s="125"/>
      <c r="D418" s="125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</row>
    <row r="419" spans="2:16">
      <c r="B419" s="125"/>
      <c r="C419" s="125"/>
      <c r="D419" s="125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</row>
    <row r="420" spans="2:16">
      <c r="B420" s="125"/>
      <c r="C420" s="125"/>
      <c r="D420" s="125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</row>
    <row r="421" spans="2:16">
      <c r="B421" s="125"/>
      <c r="C421" s="125"/>
      <c r="D421" s="125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</row>
    <row r="422" spans="2:16">
      <c r="B422" s="125"/>
      <c r="C422" s="125"/>
      <c r="D422" s="125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</row>
    <row r="423" spans="2:16">
      <c r="B423" s="125"/>
      <c r="C423" s="125"/>
      <c r="D423" s="125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</row>
    <row r="424" spans="2:16">
      <c r="B424" s="125"/>
      <c r="C424" s="125"/>
      <c r="D424" s="125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</row>
    <row r="425" spans="2:16">
      <c r="B425" s="125"/>
      <c r="C425" s="125"/>
      <c r="D425" s="125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</row>
    <row r="426" spans="2:16">
      <c r="B426" s="125"/>
      <c r="C426" s="125"/>
      <c r="D426" s="125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</row>
    <row r="427" spans="2:16">
      <c r="B427" s="125"/>
      <c r="C427" s="125"/>
      <c r="D427" s="125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</row>
    <row r="428" spans="2:16">
      <c r="B428" s="125"/>
      <c r="C428" s="125"/>
      <c r="D428" s="125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</row>
    <row r="429" spans="2:16">
      <c r="B429" s="125"/>
      <c r="C429" s="125"/>
      <c r="D429" s="125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</row>
    <row r="430" spans="2:16">
      <c r="B430" s="125"/>
      <c r="C430" s="125"/>
      <c r="D430" s="125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</row>
    <row r="431" spans="2:16">
      <c r="B431" s="125"/>
      <c r="C431" s="125"/>
      <c r="D431" s="125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</row>
    <row r="432" spans="2:16">
      <c r="B432" s="125"/>
      <c r="C432" s="125"/>
      <c r="D432" s="125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</row>
    <row r="433" spans="2:16">
      <c r="B433" s="125"/>
      <c r="C433" s="125"/>
      <c r="D433" s="125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</row>
    <row r="434" spans="2:16">
      <c r="B434" s="125"/>
      <c r="C434" s="125"/>
      <c r="D434" s="125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</row>
    <row r="435" spans="2:16">
      <c r="B435" s="125"/>
      <c r="C435" s="125"/>
      <c r="D435" s="125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</row>
    <row r="436" spans="2:16">
      <c r="B436" s="125"/>
      <c r="C436" s="125"/>
      <c r="D436" s="125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</row>
    <row r="437" spans="2:16">
      <c r="B437" s="125"/>
      <c r="C437" s="125"/>
      <c r="D437" s="125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</row>
    <row r="438" spans="2:16">
      <c r="B438" s="125"/>
      <c r="C438" s="125"/>
      <c r="D438" s="125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</row>
    <row r="439" spans="2:16">
      <c r="B439" s="125"/>
      <c r="C439" s="125"/>
      <c r="D439" s="125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</row>
    <row r="440" spans="2:16">
      <c r="B440" s="125"/>
      <c r="C440" s="125"/>
      <c r="D440" s="125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</row>
    <row r="441" spans="2:16">
      <c r="B441" s="125"/>
      <c r="C441" s="125"/>
      <c r="D441" s="125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</row>
    <row r="442" spans="2:16">
      <c r="B442" s="125"/>
      <c r="C442" s="125"/>
      <c r="D442" s="125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</row>
    <row r="443" spans="2:16">
      <c r="B443" s="125"/>
      <c r="C443" s="125"/>
      <c r="D443" s="125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</row>
    <row r="444" spans="2:16">
      <c r="B444" s="125"/>
      <c r="C444" s="125"/>
      <c r="D444" s="125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</row>
    <row r="445" spans="2:16">
      <c r="B445" s="125"/>
      <c r="C445" s="125"/>
      <c r="D445" s="125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</row>
    <row r="446" spans="2:16">
      <c r="B446" s="125"/>
      <c r="C446" s="125"/>
      <c r="D446" s="125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</row>
    <row r="447" spans="2:16">
      <c r="B447" s="125"/>
      <c r="C447" s="125"/>
      <c r="D447" s="125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</row>
    <row r="448" spans="2:16">
      <c r="B448" s="125"/>
      <c r="C448" s="125"/>
      <c r="D448" s="125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</row>
    <row r="449" spans="2:16">
      <c r="B449" s="125"/>
      <c r="C449" s="125"/>
      <c r="D449" s="125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</row>
    <row r="450" spans="2:16">
      <c r="B450" s="125"/>
      <c r="C450" s="125"/>
      <c r="D450" s="125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</row>
    <row r="451" spans="2:16">
      <c r="B451" s="125"/>
      <c r="C451" s="125"/>
      <c r="D451" s="125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</row>
    <row r="452" spans="2:16">
      <c r="B452" s="125"/>
      <c r="C452" s="125"/>
      <c r="D452" s="125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</row>
    <row r="453" spans="2:16">
      <c r="B453" s="125"/>
      <c r="C453" s="125"/>
      <c r="D453" s="125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</row>
    <row r="454" spans="2:16">
      <c r="B454" s="125"/>
      <c r="C454" s="125"/>
      <c r="D454" s="125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</row>
    <row r="455" spans="2:16">
      <c r="B455" s="125"/>
      <c r="C455" s="125"/>
      <c r="D455" s="125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</row>
    <row r="456" spans="2:16">
      <c r="B456" s="125"/>
      <c r="C456" s="125"/>
      <c r="D456" s="125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</row>
    <row r="457" spans="2:16">
      <c r="B457" s="125"/>
      <c r="C457" s="125"/>
      <c r="D457" s="125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</row>
    <row r="458" spans="2:16">
      <c r="B458" s="125"/>
      <c r="C458" s="125"/>
      <c r="D458" s="125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</row>
    <row r="459" spans="2:16">
      <c r="B459" s="125"/>
      <c r="C459" s="125"/>
      <c r="D459" s="125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</row>
    <row r="460" spans="2:16">
      <c r="B460" s="125"/>
      <c r="C460" s="125"/>
      <c r="D460" s="125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</row>
    <row r="461" spans="2:16">
      <c r="B461" s="125"/>
      <c r="C461" s="125"/>
      <c r="D461" s="125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</row>
    <row r="462" spans="2:16">
      <c r="B462" s="125"/>
      <c r="C462" s="125"/>
      <c r="D462" s="125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</row>
    <row r="463" spans="2:16">
      <c r="B463" s="125"/>
      <c r="C463" s="125"/>
      <c r="D463" s="125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141</v>
      </c>
      <c r="C1" s="67" t="s" vm="1">
        <v>222</v>
      </c>
    </row>
    <row r="2" spans="2:20">
      <c r="B2" s="46" t="s">
        <v>140</v>
      </c>
      <c r="C2" s="67" t="s">
        <v>223</v>
      </c>
    </row>
    <row r="3" spans="2:20">
      <c r="B3" s="46" t="s">
        <v>142</v>
      </c>
      <c r="C3" s="67" t="s">
        <v>224</v>
      </c>
    </row>
    <row r="4" spans="2:20">
      <c r="B4" s="46" t="s">
        <v>143</v>
      </c>
      <c r="C4" s="67">
        <v>9455</v>
      </c>
    </row>
    <row r="6" spans="2:20" ht="26.25" customHeight="1">
      <c r="B6" s="142" t="s">
        <v>169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</row>
    <row r="7" spans="2:20" ht="26.25" customHeight="1">
      <c r="B7" s="142" t="s">
        <v>85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7"/>
    </row>
    <row r="8" spans="2:20" s="3" customFormat="1" ht="78.75">
      <c r="B8" s="36" t="s">
        <v>110</v>
      </c>
      <c r="C8" s="12" t="s">
        <v>44</v>
      </c>
      <c r="D8" s="12" t="s">
        <v>114</v>
      </c>
      <c r="E8" s="12" t="s">
        <v>185</v>
      </c>
      <c r="F8" s="12" t="s">
        <v>112</v>
      </c>
      <c r="G8" s="12" t="s">
        <v>65</v>
      </c>
      <c r="H8" s="12" t="s">
        <v>14</v>
      </c>
      <c r="I8" s="12" t="s">
        <v>66</v>
      </c>
      <c r="J8" s="12" t="s">
        <v>99</v>
      </c>
      <c r="K8" s="12" t="s">
        <v>17</v>
      </c>
      <c r="L8" s="12" t="s">
        <v>98</v>
      </c>
      <c r="M8" s="12" t="s">
        <v>16</v>
      </c>
      <c r="N8" s="12" t="s">
        <v>18</v>
      </c>
      <c r="O8" s="12" t="s">
        <v>197</v>
      </c>
      <c r="P8" s="12" t="s">
        <v>196</v>
      </c>
      <c r="Q8" s="12" t="s">
        <v>61</v>
      </c>
      <c r="R8" s="12" t="s">
        <v>58</v>
      </c>
      <c r="S8" s="12" t="s">
        <v>144</v>
      </c>
      <c r="T8" s="37" t="s">
        <v>146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204</v>
      </c>
      <c r="P9" s="15"/>
      <c r="Q9" s="15" t="s">
        <v>200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108</v>
      </c>
      <c r="R10" s="18" t="s">
        <v>109</v>
      </c>
      <c r="S10" s="43" t="s">
        <v>147</v>
      </c>
      <c r="T10" s="60" t="s">
        <v>186</v>
      </c>
    </row>
    <row r="11" spans="2:20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</row>
    <row r="12" spans="2:20">
      <c r="B12" s="126" t="s">
        <v>213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26" t="s">
        <v>107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26" t="s">
        <v>195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26" t="s">
        <v>203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4" type="noConversion"/>
  <dataValidations count="6">
    <dataValidation allowBlank="1" showInputMessage="1" showErrorMessage="1" sqref="A1 B31:B33 B14:B15"/>
    <dataValidation type="list" allowBlank="1" showInputMessage="1" showErrorMessage="1" sqref="E205:E712">
      <formula1>#REF!</formula1>
    </dataValidation>
    <dataValidation type="list" allowBlank="1" showInputMessage="1" showErrorMessage="1" sqref="I12:I32 I34:I487">
      <formula1>#REF!</formula1>
    </dataValidation>
    <dataValidation type="list" allowBlank="1" showInputMessage="1" showErrorMessage="1" sqref="E12:E32 E34:E204">
      <formula1>#REF!</formula1>
    </dataValidation>
    <dataValidation type="list" allowBlank="1" showInputMessage="1" showErrorMessage="1" sqref="L12:L487">
      <formula1>#REF!</formula1>
    </dataValidation>
    <dataValidation type="list" allowBlank="1" showInputMessage="1" showErrorMessage="1" sqref="G12:G32 G34:G705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U814"/>
  <sheetViews>
    <sheetView rightToLeft="1" topLeftCell="D13" zoomScale="70" zoomScaleNormal="70" workbookViewId="0">
      <selection activeCell="L16" sqref="L16"/>
    </sheetView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60.28515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7.42578125" style="1" customWidth="1"/>
    <col min="12" max="12" width="12.28515625" style="1" bestFit="1" customWidth="1"/>
    <col min="13" max="13" width="7.42578125" style="1" bestFit="1" customWidth="1"/>
    <col min="14" max="14" width="8" style="1" bestFit="1" customWidth="1"/>
    <col min="15" max="15" width="11.28515625" style="1" bestFit="1" customWidth="1"/>
    <col min="16" max="16" width="21.5703125" style="1" customWidth="1"/>
    <col min="17" max="17" width="8.28515625" style="1" bestFit="1" customWidth="1"/>
    <col min="18" max="18" width="14.28515625" style="1" customWidth="1"/>
    <col min="19" max="19" width="15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141</v>
      </c>
      <c r="C1" s="67" t="s" vm="1">
        <v>222</v>
      </c>
    </row>
    <row r="2" spans="2:21">
      <c r="B2" s="46" t="s">
        <v>140</v>
      </c>
      <c r="C2" s="67" t="s">
        <v>223</v>
      </c>
    </row>
    <row r="3" spans="2:21">
      <c r="B3" s="46" t="s">
        <v>142</v>
      </c>
      <c r="C3" s="67" t="s">
        <v>224</v>
      </c>
    </row>
    <row r="4" spans="2:21">
      <c r="B4" s="46" t="s">
        <v>143</v>
      </c>
      <c r="C4" s="67">
        <v>9455</v>
      </c>
    </row>
    <row r="6" spans="2:21" ht="26.25" customHeight="1">
      <c r="B6" s="136" t="s">
        <v>169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8"/>
    </row>
    <row r="7" spans="2:21" ht="26.25" customHeight="1">
      <c r="B7" s="136" t="s">
        <v>86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8"/>
    </row>
    <row r="8" spans="2:21" s="3" customFormat="1" ht="78.75">
      <c r="B8" s="21" t="s">
        <v>110</v>
      </c>
      <c r="C8" s="29" t="s">
        <v>44</v>
      </c>
      <c r="D8" s="29" t="s">
        <v>114</v>
      </c>
      <c r="E8" s="29" t="s">
        <v>185</v>
      </c>
      <c r="F8" s="29" t="s">
        <v>112</v>
      </c>
      <c r="G8" s="29" t="s">
        <v>65</v>
      </c>
      <c r="H8" s="29" t="s">
        <v>14</v>
      </c>
      <c r="I8" s="29" t="s">
        <v>66</v>
      </c>
      <c r="J8" s="29" t="s">
        <v>99</v>
      </c>
      <c r="K8" s="29" t="s">
        <v>17</v>
      </c>
      <c r="L8" s="29" t="s">
        <v>98</v>
      </c>
      <c r="M8" s="29" t="s">
        <v>16</v>
      </c>
      <c r="N8" s="29" t="s">
        <v>18</v>
      </c>
      <c r="O8" s="12" t="s">
        <v>197</v>
      </c>
      <c r="P8" s="29" t="s">
        <v>196</v>
      </c>
      <c r="Q8" s="29" t="s">
        <v>212</v>
      </c>
      <c r="R8" s="29" t="s">
        <v>61</v>
      </c>
      <c r="S8" s="12" t="s">
        <v>58</v>
      </c>
      <c r="T8" s="29" t="s">
        <v>144</v>
      </c>
      <c r="U8" s="13" t="s">
        <v>146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204</v>
      </c>
      <c r="P9" s="31"/>
      <c r="Q9" s="15" t="s">
        <v>200</v>
      </c>
      <c r="R9" s="31" t="s">
        <v>200</v>
      </c>
      <c r="S9" s="15" t="s">
        <v>19</v>
      </c>
      <c r="T9" s="31" t="s">
        <v>200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108</v>
      </c>
      <c r="R10" s="18" t="s">
        <v>109</v>
      </c>
      <c r="S10" s="18" t="s">
        <v>147</v>
      </c>
      <c r="T10" s="18" t="s">
        <v>186</v>
      </c>
      <c r="U10" s="19" t="s">
        <v>206</v>
      </c>
    </row>
    <row r="11" spans="2:21" s="4" customFormat="1" ht="18" customHeight="1">
      <c r="B11" s="68" t="s">
        <v>33</v>
      </c>
      <c r="C11" s="69"/>
      <c r="D11" s="69"/>
      <c r="E11" s="69"/>
      <c r="F11" s="69"/>
      <c r="G11" s="69"/>
      <c r="H11" s="69"/>
      <c r="I11" s="69"/>
      <c r="J11" s="69"/>
      <c r="K11" s="77">
        <v>4.7864637716852183</v>
      </c>
      <c r="L11" s="69"/>
      <c r="M11" s="69"/>
      <c r="N11" s="90">
        <v>3.2960310398148618E-2</v>
      </c>
      <c r="O11" s="77"/>
      <c r="P11" s="79"/>
      <c r="Q11" s="77">
        <f>Q12+Q265</f>
        <v>26.061264168881685</v>
      </c>
      <c r="R11" s="77">
        <f>R12+R265</f>
        <v>11860.761601521001</v>
      </c>
      <c r="S11" s="69"/>
      <c r="T11" s="78">
        <f>R11/$R$11</f>
        <v>1</v>
      </c>
      <c r="U11" s="78">
        <f>T11/'סכום נכסי הקרן'!$C$42</f>
        <v>2.8246014074772659E-5</v>
      </c>
    </row>
    <row r="12" spans="2:21">
      <c r="B12" s="70" t="s">
        <v>191</v>
      </c>
      <c r="C12" s="71"/>
      <c r="D12" s="71"/>
      <c r="E12" s="71"/>
      <c r="F12" s="71"/>
      <c r="G12" s="71"/>
      <c r="H12" s="71"/>
      <c r="I12" s="71"/>
      <c r="J12" s="71"/>
      <c r="K12" s="80">
        <v>4.4979086463914664</v>
      </c>
      <c r="L12" s="71"/>
      <c r="M12" s="71"/>
      <c r="N12" s="91">
        <v>3.0915613032813968E-2</v>
      </c>
      <c r="O12" s="80"/>
      <c r="P12" s="82"/>
      <c r="Q12" s="80">
        <f>Q13+Q167+Q257</f>
        <v>26.061264168881685</v>
      </c>
      <c r="R12" s="80">
        <f>R13+R167+R257</f>
        <v>10861.405102693001</v>
      </c>
      <c r="S12" s="71"/>
      <c r="T12" s="81">
        <f t="shared" ref="T12:T74" si="0">R12/$R$11</f>
        <v>0.91574263673760681</v>
      </c>
      <c r="U12" s="81">
        <f>T12/'סכום נכסי הקרן'!$C$42</f>
        <v>2.5866079406159866E-5</v>
      </c>
    </row>
    <row r="13" spans="2:21">
      <c r="B13" s="89" t="s">
        <v>32</v>
      </c>
      <c r="C13" s="71"/>
      <c r="D13" s="71"/>
      <c r="E13" s="71"/>
      <c r="F13" s="71"/>
      <c r="G13" s="71"/>
      <c r="H13" s="71"/>
      <c r="I13" s="71"/>
      <c r="J13" s="71"/>
      <c r="K13" s="80">
        <v>4.4970803908843555</v>
      </c>
      <c r="L13" s="71"/>
      <c r="M13" s="71"/>
      <c r="N13" s="91">
        <v>2.5008013628005518E-2</v>
      </c>
      <c r="O13" s="80"/>
      <c r="P13" s="82"/>
      <c r="Q13" s="80">
        <v>24.148824396999995</v>
      </c>
      <c r="R13" s="80">
        <f>SUM(R14:R165)</f>
        <v>8249.498205156</v>
      </c>
      <c r="S13" s="71"/>
      <c r="T13" s="81">
        <f t="shared" si="0"/>
        <v>0.69552854043521972</v>
      </c>
      <c r="U13" s="81">
        <f>T13/'סכום נכסי הקרן'!$C$42</f>
        <v>1.96459089425393E-5</v>
      </c>
    </row>
    <row r="14" spans="2:21">
      <c r="B14" s="76" t="s">
        <v>302</v>
      </c>
      <c r="C14" s="73" t="s">
        <v>303</v>
      </c>
      <c r="D14" s="86" t="s">
        <v>115</v>
      </c>
      <c r="E14" s="86" t="s">
        <v>304</v>
      </c>
      <c r="F14" s="73" t="s">
        <v>305</v>
      </c>
      <c r="G14" s="86" t="s">
        <v>306</v>
      </c>
      <c r="H14" s="73" t="s">
        <v>307</v>
      </c>
      <c r="I14" s="73" t="s">
        <v>308</v>
      </c>
      <c r="J14" s="73"/>
      <c r="K14" s="83">
        <v>2.5700000000000003</v>
      </c>
      <c r="L14" s="86" t="s">
        <v>128</v>
      </c>
      <c r="M14" s="87">
        <v>6.1999999999999998E-3</v>
      </c>
      <c r="N14" s="87">
        <v>1.6E-2</v>
      </c>
      <c r="O14" s="83">
        <v>156240.843506</v>
      </c>
      <c r="P14" s="85">
        <v>98.76</v>
      </c>
      <c r="Q14" s="73"/>
      <c r="R14" s="83">
        <v>154.30346499999999</v>
      </c>
      <c r="S14" s="84">
        <v>3.1548465928991702E-5</v>
      </c>
      <c r="T14" s="84">
        <f t="shared" si="0"/>
        <v>1.3009574779768983E-2</v>
      </c>
      <c r="U14" s="84">
        <f>T14/'סכום נכסי הקרן'!$C$42</f>
        <v>3.6746863233616208E-7</v>
      </c>
    </row>
    <row r="15" spans="2:21">
      <c r="B15" s="76" t="s">
        <v>309</v>
      </c>
      <c r="C15" s="73" t="s">
        <v>310</v>
      </c>
      <c r="D15" s="86" t="s">
        <v>115</v>
      </c>
      <c r="E15" s="86" t="s">
        <v>304</v>
      </c>
      <c r="F15" s="73" t="s">
        <v>305</v>
      </c>
      <c r="G15" s="86" t="s">
        <v>306</v>
      </c>
      <c r="H15" s="73" t="s">
        <v>307</v>
      </c>
      <c r="I15" s="73" t="s">
        <v>308</v>
      </c>
      <c r="J15" s="73"/>
      <c r="K15" s="83">
        <v>5.7299999999325895</v>
      </c>
      <c r="L15" s="86" t="s">
        <v>128</v>
      </c>
      <c r="M15" s="87">
        <v>5.0000000000000001E-4</v>
      </c>
      <c r="N15" s="87">
        <v>1.3199999999854243E-2</v>
      </c>
      <c r="O15" s="83">
        <v>53403.707421999999</v>
      </c>
      <c r="P15" s="85">
        <v>92.5</v>
      </c>
      <c r="Q15" s="73"/>
      <c r="R15" s="83">
        <v>49.398428021000001</v>
      </c>
      <c r="S15" s="84">
        <v>6.6978845964365719E-5</v>
      </c>
      <c r="T15" s="84">
        <f t="shared" si="0"/>
        <v>4.1648613875406824E-3</v>
      </c>
      <c r="U15" s="84">
        <f>T15/'סכום נכסי הקרן'!$C$42</f>
        <v>1.176407333719513E-7</v>
      </c>
    </row>
    <row r="16" spans="2:21">
      <c r="B16" s="76" t="s">
        <v>311</v>
      </c>
      <c r="C16" s="73" t="s">
        <v>312</v>
      </c>
      <c r="D16" s="86" t="s">
        <v>115</v>
      </c>
      <c r="E16" s="86" t="s">
        <v>304</v>
      </c>
      <c r="F16" s="73" t="s">
        <v>313</v>
      </c>
      <c r="G16" s="86" t="s">
        <v>314</v>
      </c>
      <c r="H16" s="73" t="s">
        <v>307</v>
      </c>
      <c r="I16" s="73" t="s">
        <v>308</v>
      </c>
      <c r="J16" s="73"/>
      <c r="K16" s="83">
        <v>1.7699999999540987</v>
      </c>
      <c r="L16" s="86" t="s">
        <v>128</v>
      </c>
      <c r="M16" s="87">
        <v>3.5499999999999997E-2</v>
      </c>
      <c r="N16" s="87">
        <v>1.739999999920773E-2</v>
      </c>
      <c r="O16" s="83">
        <v>13945.687916999999</v>
      </c>
      <c r="P16" s="85">
        <v>114.04</v>
      </c>
      <c r="Q16" s="73"/>
      <c r="R16" s="83">
        <v>15.903661649</v>
      </c>
      <c r="S16" s="84">
        <v>4.8916190362109272E-5</v>
      </c>
      <c r="T16" s="84">
        <f t="shared" si="0"/>
        <v>1.3408634439596649E-3</v>
      </c>
      <c r="U16" s="84">
        <f>T16/'סכום נכסי הקרן'!$C$42</f>
        <v>3.7874047710432835E-8</v>
      </c>
    </row>
    <row r="17" spans="2:21">
      <c r="B17" s="76" t="s">
        <v>315</v>
      </c>
      <c r="C17" s="73" t="s">
        <v>316</v>
      </c>
      <c r="D17" s="86" t="s">
        <v>115</v>
      </c>
      <c r="E17" s="86" t="s">
        <v>304</v>
      </c>
      <c r="F17" s="73" t="s">
        <v>313</v>
      </c>
      <c r="G17" s="86" t="s">
        <v>314</v>
      </c>
      <c r="H17" s="73" t="s">
        <v>307</v>
      </c>
      <c r="I17" s="73" t="s">
        <v>308</v>
      </c>
      <c r="J17" s="73"/>
      <c r="K17" s="83">
        <v>0.68999999996084627</v>
      </c>
      <c r="L17" s="86" t="s">
        <v>128</v>
      </c>
      <c r="M17" s="87">
        <v>4.6500000000000007E-2</v>
      </c>
      <c r="N17" s="87">
        <v>1.4400000000498321E-2</v>
      </c>
      <c r="O17" s="83">
        <v>4501.2108509999998</v>
      </c>
      <c r="P17" s="85">
        <v>124.83</v>
      </c>
      <c r="Q17" s="73"/>
      <c r="R17" s="83">
        <v>5.6188611380000006</v>
      </c>
      <c r="S17" s="84">
        <v>2.2662194166655929E-5</v>
      </c>
      <c r="T17" s="84">
        <f t="shared" si="0"/>
        <v>4.7373527322895094E-4</v>
      </c>
      <c r="U17" s="84">
        <f>T17/'סכום נכסי הקרן'!$C$42</f>
        <v>1.338113319534122E-8</v>
      </c>
    </row>
    <row r="18" spans="2:21">
      <c r="B18" s="76" t="s">
        <v>317</v>
      </c>
      <c r="C18" s="73" t="s">
        <v>318</v>
      </c>
      <c r="D18" s="86" t="s">
        <v>115</v>
      </c>
      <c r="E18" s="86" t="s">
        <v>304</v>
      </c>
      <c r="F18" s="73" t="s">
        <v>313</v>
      </c>
      <c r="G18" s="86" t="s">
        <v>314</v>
      </c>
      <c r="H18" s="73" t="s">
        <v>307</v>
      </c>
      <c r="I18" s="73" t="s">
        <v>308</v>
      </c>
      <c r="J18" s="73"/>
      <c r="K18" s="83">
        <v>5.1499999999605208</v>
      </c>
      <c r="L18" s="86" t="s">
        <v>128</v>
      </c>
      <c r="M18" s="87">
        <v>1.4999999999999999E-2</v>
      </c>
      <c r="N18" s="87">
        <v>9.4999999999617942E-3</v>
      </c>
      <c r="O18" s="83">
        <v>38047.807138999997</v>
      </c>
      <c r="P18" s="85">
        <v>103.19</v>
      </c>
      <c r="Q18" s="73"/>
      <c r="R18" s="83">
        <v>39.261530817000001</v>
      </c>
      <c r="S18" s="84">
        <v>8.1863920485563421E-5</v>
      </c>
      <c r="T18" s="84">
        <f t="shared" si="0"/>
        <v>3.3102031839140227E-3</v>
      </c>
      <c r="U18" s="84">
        <f>T18/'סכום נכסי הקרן'!$C$42</f>
        <v>9.3500045723192748E-8</v>
      </c>
    </row>
    <row r="19" spans="2:21">
      <c r="B19" s="76" t="s">
        <v>319</v>
      </c>
      <c r="C19" s="73" t="s">
        <v>320</v>
      </c>
      <c r="D19" s="86" t="s">
        <v>115</v>
      </c>
      <c r="E19" s="86" t="s">
        <v>304</v>
      </c>
      <c r="F19" s="73" t="s">
        <v>321</v>
      </c>
      <c r="G19" s="86" t="s">
        <v>314</v>
      </c>
      <c r="H19" s="73" t="s">
        <v>322</v>
      </c>
      <c r="I19" s="73" t="s">
        <v>126</v>
      </c>
      <c r="J19" s="73"/>
      <c r="K19" s="83">
        <v>5.4300000000017858</v>
      </c>
      <c r="L19" s="86" t="s">
        <v>128</v>
      </c>
      <c r="M19" s="87">
        <v>1E-3</v>
      </c>
      <c r="N19" s="87">
        <v>7.4999999999593898E-3</v>
      </c>
      <c r="O19" s="83">
        <v>64060.557220000002</v>
      </c>
      <c r="P19" s="85">
        <v>96.1</v>
      </c>
      <c r="Q19" s="73"/>
      <c r="R19" s="83">
        <v>61.562199423000003</v>
      </c>
      <c r="S19" s="84">
        <v>4.2707038146666669E-5</v>
      </c>
      <c r="T19" s="84">
        <f t="shared" si="0"/>
        <v>5.1904086340547797E-3</v>
      </c>
      <c r="U19" s="84">
        <f>T19/'סכום נכסי הקרן'!$C$42</f>
        <v>1.4660835533133282E-7</v>
      </c>
    </row>
    <row r="20" spans="2:21">
      <c r="B20" s="76" t="s">
        <v>323</v>
      </c>
      <c r="C20" s="73" t="s">
        <v>324</v>
      </c>
      <c r="D20" s="86" t="s">
        <v>115</v>
      </c>
      <c r="E20" s="86" t="s">
        <v>304</v>
      </c>
      <c r="F20" s="73" t="s">
        <v>321</v>
      </c>
      <c r="G20" s="86" t="s">
        <v>314</v>
      </c>
      <c r="H20" s="73" t="s">
        <v>322</v>
      </c>
      <c r="I20" s="73" t="s">
        <v>126</v>
      </c>
      <c r="J20" s="73"/>
      <c r="K20" s="83">
        <v>0.99000000001781674</v>
      </c>
      <c r="L20" s="86" t="s">
        <v>128</v>
      </c>
      <c r="M20" s="87">
        <v>8.0000000000000002E-3</v>
      </c>
      <c r="N20" s="87">
        <v>1.6E-2</v>
      </c>
      <c r="O20" s="83">
        <v>16684.606752</v>
      </c>
      <c r="P20" s="85">
        <v>100.92</v>
      </c>
      <c r="Q20" s="73"/>
      <c r="R20" s="83">
        <v>16.83810523</v>
      </c>
      <c r="S20" s="84">
        <v>7.7658051063440945E-5</v>
      </c>
      <c r="T20" s="84">
        <f t="shared" si="0"/>
        <v>1.4196478940981931E-3</v>
      </c>
      <c r="U20" s="84">
        <f>T20/'סכום נכסי הקרן'!$C$42</f>
        <v>4.0099394397918927E-8</v>
      </c>
    </row>
    <row r="21" spans="2:21">
      <c r="B21" s="76" t="s">
        <v>325</v>
      </c>
      <c r="C21" s="73" t="s">
        <v>326</v>
      </c>
      <c r="D21" s="86" t="s">
        <v>115</v>
      </c>
      <c r="E21" s="86" t="s">
        <v>304</v>
      </c>
      <c r="F21" s="73" t="s">
        <v>327</v>
      </c>
      <c r="G21" s="86" t="s">
        <v>314</v>
      </c>
      <c r="H21" s="73" t="s">
        <v>322</v>
      </c>
      <c r="I21" s="73" t="s">
        <v>126</v>
      </c>
      <c r="J21" s="73"/>
      <c r="K21" s="83">
        <v>0.24999999999642647</v>
      </c>
      <c r="L21" s="86" t="s">
        <v>128</v>
      </c>
      <c r="M21" s="87">
        <v>5.8999999999999999E-3</v>
      </c>
      <c r="N21" s="87">
        <v>4.2800000000040021E-2</v>
      </c>
      <c r="O21" s="83">
        <v>70275.649424000003</v>
      </c>
      <c r="P21" s="85">
        <v>99.55</v>
      </c>
      <c r="Q21" s="73"/>
      <c r="R21" s="83">
        <v>69.959405949000001</v>
      </c>
      <c r="S21" s="84">
        <v>1.3164792345514393E-5</v>
      </c>
      <c r="T21" s="84">
        <f t="shared" si="0"/>
        <v>5.8983907019957765E-3</v>
      </c>
      <c r="U21" s="84">
        <f>T21/'סכום נכסי הקרן'!$C$42</f>
        <v>1.6660602678708087E-7</v>
      </c>
    </row>
    <row r="22" spans="2:21">
      <c r="B22" s="76" t="s">
        <v>328</v>
      </c>
      <c r="C22" s="73" t="s">
        <v>329</v>
      </c>
      <c r="D22" s="86" t="s">
        <v>115</v>
      </c>
      <c r="E22" s="86" t="s">
        <v>304</v>
      </c>
      <c r="F22" s="73" t="s">
        <v>327</v>
      </c>
      <c r="G22" s="86" t="s">
        <v>314</v>
      </c>
      <c r="H22" s="73" t="s">
        <v>322</v>
      </c>
      <c r="I22" s="73" t="s">
        <v>126</v>
      </c>
      <c r="J22" s="73"/>
      <c r="K22" s="83">
        <v>5.120000000025394</v>
      </c>
      <c r="L22" s="86" t="s">
        <v>128</v>
      </c>
      <c r="M22" s="87">
        <v>8.3000000000000001E-3</v>
      </c>
      <c r="N22" s="87">
        <v>8.300000000063484E-3</v>
      </c>
      <c r="O22" s="83">
        <v>62557.555717000003</v>
      </c>
      <c r="P22" s="85">
        <v>100.72</v>
      </c>
      <c r="Q22" s="73"/>
      <c r="R22" s="83">
        <v>63.007972620000004</v>
      </c>
      <c r="S22" s="84">
        <v>4.8646201479816793E-5</v>
      </c>
      <c r="T22" s="84">
        <f t="shared" si="0"/>
        <v>5.3123041113919689E-3</v>
      </c>
      <c r="U22" s="84">
        <f>T22/'סכום נכסי הקרן'!$C$42</f>
        <v>1.5005141669985022E-7</v>
      </c>
    </row>
    <row r="23" spans="2:21">
      <c r="B23" s="76" t="s">
        <v>330</v>
      </c>
      <c r="C23" s="73" t="s">
        <v>331</v>
      </c>
      <c r="D23" s="86" t="s">
        <v>115</v>
      </c>
      <c r="E23" s="86" t="s">
        <v>304</v>
      </c>
      <c r="F23" s="73" t="s">
        <v>332</v>
      </c>
      <c r="G23" s="86" t="s">
        <v>314</v>
      </c>
      <c r="H23" s="73" t="s">
        <v>322</v>
      </c>
      <c r="I23" s="73" t="s">
        <v>126</v>
      </c>
      <c r="J23" s="73"/>
      <c r="K23" s="83">
        <v>0.94000000000525474</v>
      </c>
      <c r="L23" s="86" t="s">
        <v>128</v>
      </c>
      <c r="M23" s="87">
        <v>4.0999999999999995E-3</v>
      </c>
      <c r="N23" s="87">
        <v>1.3800000000542984E-2</v>
      </c>
      <c r="O23" s="83">
        <v>11519.75625</v>
      </c>
      <c r="P23" s="85">
        <v>99.12</v>
      </c>
      <c r="Q23" s="73"/>
      <c r="R23" s="83">
        <v>11.418382901000001</v>
      </c>
      <c r="S23" s="84">
        <v>1.4015336925694301E-5</v>
      </c>
      <c r="T23" s="84">
        <f t="shared" si="0"/>
        <v>9.6270233604018565E-4</v>
      </c>
      <c r="U23" s="84">
        <f>T23/'סכום נכסי הקרן'!$C$42</f>
        <v>2.71925037336076E-8</v>
      </c>
    </row>
    <row r="24" spans="2:21">
      <c r="B24" s="76" t="s">
        <v>333</v>
      </c>
      <c r="C24" s="73" t="s">
        <v>334</v>
      </c>
      <c r="D24" s="86" t="s">
        <v>115</v>
      </c>
      <c r="E24" s="86" t="s">
        <v>304</v>
      </c>
      <c r="F24" s="73" t="s">
        <v>332</v>
      </c>
      <c r="G24" s="86" t="s">
        <v>314</v>
      </c>
      <c r="H24" s="73" t="s">
        <v>322</v>
      </c>
      <c r="I24" s="73" t="s">
        <v>126</v>
      </c>
      <c r="J24" s="73"/>
      <c r="K24" s="83">
        <v>1.3000000000058189</v>
      </c>
      <c r="L24" s="86" t="s">
        <v>128</v>
      </c>
      <c r="M24" s="87">
        <v>0.04</v>
      </c>
      <c r="N24" s="87">
        <v>2.1500000000029093E-2</v>
      </c>
      <c r="O24" s="83">
        <v>80485.080226999999</v>
      </c>
      <c r="P24" s="85">
        <v>106.76</v>
      </c>
      <c r="Q24" s="73"/>
      <c r="R24" s="83">
        <v>85.925872505000001</v>
      </c>
      <c r="S24" s="84">
        <v>3.8849850666796674E-5</v>
      </c>
      <c r="T24" s="84">
        <f t="shared" si="0"/>
        <v>7.2445493292758734E-3</v>
      </c>
      <c r="U24" s="84">
        <f>T24/'סכום נכסי הקרן'!$C$42</f>
        <v>2.0462964232011114E-7</v>
      </c>
    </row>
    <row r="25" spans="2:21">
      <c r="B25" s="76" t="s">
        <v>335</v>
      </c>
      <c r="C25" s="73" t="s">
        <v>336</v>
      </c>
      <c r="D25" s="86" t="s">
        <v>115</v>
      </c>
      <c r="E25" s="86" t="s">
        <v>304</v>
      </c>
      <c r="F25" s="73" t="s">
        <v>332</v>
      </c>
      <c r="G25" s="86" t="s">
        <v>314</v>
      </c>
      <c r="H25" s="73" t="s">
        <v>322</v>
      </c>
      <c r="I25" s="73" t="s">
        <v>126</v>
      </c>
      <c r="J25" s="73"/>
      <c r="K25" s="83">
        <v>2.4599999999908877</v>
      </c>
      <c r="L25" s="86" t="s">
        <v>128</v>
      </c>
      <c r="M25" s="87">
        <v>9.8999999999999991E-3</v>
      </c>
      <c r="N25" s="87">
        <v>1.2899999999908875E-2</v>
      </c>
      <c r="O25" s="83">
        <v>108893.268104</v>
      </c>
      <c r="P25" s="85">
        <v>100.78</v>
      </c>
      <c r="Q25" s="73"/>
      <c r="R25" s="83">
        <v>109.74263329999999</v>
      </c>
      <c r="S25" s="84">
        <v>3.6130663758338936E-5</v>
      </c>
      <c r="T25" s="84">
        <f t="shared" si="0"/>
        <v>9.2525789647375442E-3</v>
      </c>
      <c r="U25" s="84">
        <f>T25/'סכום נכסי הקרן'!$C$42</f>
        <v>2.6134847566592208E-7</v>
      </c>
    </row>
    <row r="26" spans="2:21">
      <c r="B26" s="76" t="s">
        <v>337</v>
      </c>
      <c r="C26" s="73" t="s">
        <v>338</v>
      </c>
      <c r="D26" s="86" t="s">
        <v>115</v>
      </c>
      <c r="E26" s="86" t="s">
        <v>304</v>
      </c>
      <c r="F26" s="73" t="s">
        <v>332</v>
      </c>
      <c r="G26" s="86" t="s">
        <v>314</v>
      </c>
      <c r="H26" s="73" t="s">
        <v>322</v>
      </c>
      <c r="I26" s="73" t="s">
        <v>126</v>
      </c>
      <c r="J26" s="73"/>
      <c r="K26" s="83">
        <v>4.4100000000073267</v>
      </c>
      <c r="L26" s="86" t="s">
        <v>128</v>
      </c>
      <c r="M26" s="87">
        <v>8.6E-3</v>
      </c>
      <c r="N26" s="87">
        <v>1.1600000000026301E-2</v>
      </c>
      <c r="O26" s="83">
        <v>106248.674139</v>
      </c>
      <c r="P26" s="85">
        <v>100.2</v>
      </c>
      <c r="Q26" s="73"/>
      <c r="R26" s="83">
        <v>106.461164942</v>
      </c>
      <c r="S26" s="84">
        <v>4.2476515346706638E-5</v>
      </c>
      <c r="T26" s="84">
        <f t="shared" si="0"/>
        <v>8.9759130584285262E-3</v>
      </c>
      <c r="U26" s="84">
        <f>T26/'סכום נכסי הקרן'!$C$42</f>
        <v>2.5353376658230786E-7</v>
      </c>
    </row>
    <row r="27" spans="2:21">
      <c r="B27" s="76" t="s">
        <v>339</v>
      </c>
      <c r="C27" s="73" t="s">
        <v>340</v>
      </c>
      <c r="D27" s="86" t="s">
        <v>115</v>
      </c>
      <c r="E27" s="86" t="s">
        <v>304</v>
      </c>
      <c r="F27" s="73" t="s">
        <v>332</v>
      </c>
      <c r="G27" s="86" t="s">
        <v>314</v>
      </c>
      <c r="H27" s="73" t="s">
        <v>322</v>
      </c>
      <c r="I27" s="73" t="s">
        <v>126</v>
      </c>
      <c r="J27" s="73"/>
      <c r="K27" s="83">
        <v>7.1700000000738555</v>
      </c>
      <c r="L27" s="86" t="s">
        <v>128</v>
      </c>
      <c r="M27" s="87">
        <v>1.2199999999999999E-2</v>
      </c>
      <c r="N27" s="87">
        <v>1.100000000071473E-2</v>
      </c>
      <c r="O27" s="83">
        <v>4091.422646</v>
      </c>
      <c r="P27" s="85">
        <v>102.59</v>
      </c>
      <c r="Q27" s="73"/>
      <c r="R27" s="83">
        <v>4.1973903570000006</v>
      </c>
      <c r="S27" s="84">
        <v>5.1040192288500116E-6</v>
      </c>
      <c r="T27" s="84">
        <f t="shared" si="0"/>
        <v>3.5388877190329292E-4</v>
      </c>
      <c r="U27" s="84">
        <f>T27/'סכום נכסי הקרן'!$C$42</f>
        <v>9.9959472320844222E-9</v>
      </c>
    </row>
    <row r="28" spans="2:21">
      <c r="B28" s="76" t="s">
        <v>341</v>
      </c>
      <c r="C28" s="73" t="s">
        <v>342</v>
      </c>
      <c r="D28" s="86" t="s">
        <v>115</v>
      </c>
      <c r="E28" s="86" t="s">
        <v>304</v>
      </c>
      <c r="F28" s="73" t="s">
        <v>332</v>
      </c>
      <c r="G28" s="86" t="s">
        <v>314</v>
      </c>
      <c r="H28" s="73" t="s">
        <v>322</v>
      </c>
      <c r="I28" s="73" t="s">
        <v>126</v>
      </c>
      <c r="J28" s="73"/>
      <c r="K28" s="83">
        <v>6.1499999999970267</v>
      </c>
      <c r="L28" s="86" t="s">
        <v>128</v>
      </c>
      <c r="M28" s="87">
        <v>3.8E-3</v>
      </c>
      <c r="N28" s="87">
        <v>1.0300000000023775E-2</v>
      </c>
      <c r="O28" s="83">
        <v>141583.376341</v>
      </c>
      <c r="P28" s="85">
        <v>95.06</v>
      </c>
      <c r="Q28" s="73"/>
      <c r="R28" s="83">
        <v>134.589162856</v>
      </c>
      <c r="S28" s="84">
        <v>4.7194458780333333E-5</v>
      </c>
      <c r="T28" s="84">
        <f t="shared" si="0"/>
        <v>1.1347430070488943E-2</v>
      </c>
      <c r="U28" s="84">
        <f>T28/'סכום נכסי הקרן'!$C$42</f>
        <v>3.2051966948352916E-7</v>
      </c>
    </row>
    <row r="29" spans="2:21">
      <c r="B29" s="76" t="s">
        <v>343</v>
      </c>
      <c r="C29" s="73" t="s">
        <v>344</v>
      </c>
      <c r="D29" s="86" t="s">
        <v>115</v>
      </c>
      <c r="E29" s="86" t="s">
        <v>304</v>
      </c>
      <c r="F29" s="73" t="s">
        <v>332</v>
      </c>
      <c r="G29" s="86" t="s">
        <v>314</v>
      </c>
      <c r="H29" s="73" t="s">
        <v>322</v>
      </c>
      <c r="I29" s="73" t="s">
        <v>126</v>
      </c>
      <c r="J29" s="73"/>
      <c r="K29" s="83">
        <v>3.569999999968251</v>
      </c>
      <c r="L29" s="86" t="s">
        <v>128</v>
      </c>
      <c r="M29" s="87">
        <v>1E-3</v>
      </c>
      <c r="N29" s="87">
        <v>1.2299999999923705E-2</v>
      </c>
      <c r="O29" s="83">
        <v>42479.059994000003</v>
      </c>
      <c r="P29" s="85">
        <v>95.65</v>
      </c>
      <c r="Q29" s="73"/>
      <c r="R29" s="83">
        <v>40.631221996999997</v>
      </c>
      <c r="S29" s="84">
        <v>1.6697533676463189E-5</v>
      </c>
      <c r="T29" s="84">
        <f t="shared" si="0"/>
        <v>3.4256840633058107E-3</v>
      </c>
      <c r="U29" s="84">
        <f>T29/'סכום נכסי הקרן'!$C$42</f>
        <v>9.6761920267860317E-8</v>
      </c>
    </row>
    <row r="30" spans="2:21">
      <c r="B30" s="76" t="s">
        <v>345</v>
      </c>
      <c r="C30" s="73" t="s">
        <v>346</v>
      </c>
      <c r="D30" s="86" t="s">
        <v>115</v>
      </c>
      <c r="E30" s="86" t="s">
        <v>304</v>
      </c>
      <c r="F30" s="73" t="s">
        <v>332</v>
      </c>
      <c r="G30" s="86" t="s">
        <v>314</v>
      </c>
      <c r="H30" s="73" t="s">
        <v>322</v>
      </c>
      <c r="I30" s="73" t="s">
        <v>126</v>
      </c>
      <c r="J30" s="73"/>
      <c r="K30" s="83">
        <v>9.659999999920565</v>
      </c>
      <c r="L30" s="86" t="s">
        <v>128</v>
      </c>
      <c r="M30" s="87">
        <v>1.09E-2</v>
      </c>
      <c r="N30" s="87">
        <v>1.6399999999764641E-2</v>
      </c>
      <c r="O30" s="83">
        <v>21259.407133000001</v>
      </c>
      <c r="P30" s="85">
        <v>95.93</v>
      </c>
      <c r="Q30" s="73"/>
      <c r="R30" s="83">
        <v>20.394149856999999</v>
      </c>
      <c r="S30" s="84">
        <v>3.0287205269208908E-5</v>
      </c>
      <c r="T30" s="84">
        <f t="shared" si="0"/>
        <v>1.7194637698800634E-3</v>
      </c>
      <c r="U30" s="84">
        <f>T30/'סכום נכסי הקרן'!$C$42</f>
        <v>4.8567997845093928E-8</v>
      </c>
    </row>
    <row r="31" spans="2:21">
      <c r="B31" s="76" t="s">
        <v>350</v>
      </c>
      <c r="C31" s="73" t="s">
        <v>351</v>
      </c>
      <c r="D31" s="86" t="s">
        <v>115</v>
      </c>
      <c r="E31" s="86" t="s">
        <v>304</v>
      </c>
      <c r="F31" s="73" t="s">
        <v>352</v>
      </c>
      <c r="G31" s="86" t="s">
        <v>124</v>
      </c>
      <c r="H31" s="73" t="s">
        <v>307</v>
      </c>
      <c r="I31" s="73" t="s">
        <v>308</v>
      </c>
      <c r="J31" s="73"/>
      <c r="K31" s="83">
        <v>5.7199999992469177</v>
      </c>
      <c r="L31" s="86" t="s">
        <v>128</v>
      </c>
      <c r="M31" s="87">
        <v>1E-3</v>
      </c>
      <c r="N31" s="87">
        <v>6.8999999994207072E-3</v>
      </c>
      <c r="O31" s="83">
        <v>4343.6545269999997</v>
      </c>
      <c r="P31" s="85">
        <v>95.38</v>
      </c>
      <c r="Q31" s="73"/>
      <c r="R31" s="83">
        <v>4.142977696</v>
      </c>
      <c r="S31" s="84">
        <v>8.2759922396875285E-6</v>
      </c>
      <c r="T31" s="84">
        <f t="shared" si="0"/>
        <v>3.4930115242082877E-4</v>
      </c>
      <c r="U31" s="84">
        <f>T31/'סכום נכסי הקרן'!$C$42</f>
        <v>9.8663652676130396E-9</v>
      </c>
    </row>
    <row r="32" spans="2:21">
      <c r="B32" s="76" t="s">
        <v>353</v>
      </c>
      <c r="C32" s="73" t="s">
        <v>354</v>
      </c>
      <c r="D32" s="86" t="s">
        <v>115</v>
      </c>
      <c r="E32" s="86" t="s">
        <v>304</v>
      </c>
      <c r="F32" s="73" t="s">
        <v>352</v>
      </c>
      <c r="G32" s="86" t="s">
        <v>124</v>
      </c>
      <c r="H32" s="73" t="s">
        <v>307</v>
      </c>
      <c r="I32" s="73" t="s">
        <v>308</v>
      </c>
      <c r="J32" s="73"/>
      <c r="K32" s="83">
        <v>15.009999999976374</v>
      </c>
      <c r="L32" s="86" t="s">
        <v>128</v>
      </c>
      <c r="M32" s="87">
        <v>2.07E-2</v>
      </c>
      <c r="N32" s="87">
        <v>1.3099999999960098E-2</v>
      </c>
      <c r="O32" s="83">
        <v>142495.54979399999</v>
      </c>
      <c r="P32" s="85">
        <v>110.8</v>
      </c>
      <c r="Q32" s="73"/>
      <c r="R32" s="83">
        <v>157.88506917300001</v>
      </c>
      <c r="S32" s="84">
        <v>9.6377805895124142E-5</v>
      </c>
      <c r="T32" s="84">
        <f t="shared" si="0"/>
        <v>1.331154562222658E-2</v>
      </c>
      <c r="U32" s="84">
        <f>T32/'סכום נכסי הקרן'!$C$42</f>
        <v>3.7599810500239037E-7</v>
      </c>
    </row>
    <row r="33" spans="2:21">
      <c r="B33" s="76" t="s">
        <v>355</v>
      </c>
      <c r="C33" s="73" t="s">
        <v>356</v>
      </c>
      <c r="D33" s="86" t="s">
        <v>115</v>
      </c>
      <c r="E33" s="86" t="s">
        <v>304</v>
      </c>
      <c r="F33" s="73" t="s">
        <v>357</v>
      </c>
      <c r="G33" s="86" t="s">
        <v>314</v>
      </c>
      <c r="H33" s="73" t="s">
        <v>322</v>
      </c>
      <c r="I33" s="73" t="s">
        <v>126</v>
      </c>
      <c r="J33" s="73"/>
      <c r="K33" s="83">
        <v>2.2500000000035527</v>
      </c>
      <c r="L33" s="86" t="s">
        <v>128</v>
      </c>
      <c r="M33" s="87">
        <v>0.05</v>
      </c>
      <c r="N33" s="87">
        <v>1.5199999999977258E-2</v>
      </c>
      <c r="O33" s="83">
        <v>125196.277099</v>
      </c>
      <c r="P33" s="85">
        <v>112.4</v>
      </c>
      <c r="Q33" s="73"/>
      <c r="R33" s="83">
        <v>140.72061476600001</v>
      </c>
      <c r="S33" s="84">
        <v>3.9724584029353912E-5</v>
      </c>
      <c r="T33" s="84">
        <f t="shared" si="0"/>
        <v>1.1864382701019324E-2</v>
      </c>
      <c r="U33" s="84">
        <f>T33/'סכום נכסי הקרן'!$C$42</f>
        <v>3.3512152076148109E-7</v>
      </c>
    </row>
    <row r="34" spans="2:21">
      <c r="B34" s="76" t="s">
        <v>358</v>
      </c>
      <c r="C34" s="73" t="s">
        <v>359</v>
      </c>
      <c r="D34" s="86" t="s">
        <v>115</v>
      </c>
      <c r="E34" s="86" t="s">
        <v>304</v>
      </c>
      <c r="F34" s="73" t="s">
        <v>357</v>
      </c>
      <c r="G34" s="86" t="s">
        <v>314</v>
      </c>
      <c r="H34" s="73" t="s">
        <v>322</v>
      </c>
      <c r="I34" s="73" t="s">
        <v>126</v>
      </c>
      <c r="J34" s="73"/>
      <c r="K34" s="83">
        <v>0.46000000757328191</v>
      </c>
      <c r="L34" s="86" t="s">
        <v>128</v>
      </c>
      <c r="M34" s="87">
        <v>1.6E-2</v>
      </c>
      <c r="N34" s="87">
        <v>1.8400004089572236E-2</v>
      </c>
      <c r="O34" s="83">
        <v>2.6264129999999999</v>
      </c>
      <c r="P34" s="85">
        <v>100.55</v>
      </c>
      <c r="Q34" s="73"/>
      <c r="R34" s="83">
        <v>2.6408629999999998E-3</v>
      </c>
      <c r="S34" s="84">
        <v>2.5022834009023519E-9</v>
      </c>
      <c r="T34" s="84">
        <f t="shared" si="0"/>
        <v>2.2265543214875347E-7</v>
      </c>
      <c r="U34" s="84">
        <f>T34/'סכום נכסי הקרן'!$C$42</f>
        <v>6.289128470298279E-12</v>
      </c>
    </row>
    <row r="35" spans="2:21">
      <c r="B35" s="76" t="s">
        <v>360</v>
      </c>
      <c r="C35" s="73" t="s">
        <v>361</v>
      </c>
      <c r="D35" s="86" t="s">
        <v>115</v>
      </c>
      <c r="E35" s="86" t="s">
        <v>304</v>
      </c>
      <c r="F35" s="73" t="s">
        <v>357</v>
      </c>
      <c r="G35" s="86" t="s">
        <v>314</v>
      </c>
      <c r="H35" s="73" t="s">
        <v>322</v>
      </c>
      <c r="I35" s="73" t="s">
        <v>126</v>
      </c>
      <c r="J35" s="73"/>
      <c r="K35" s="83">
        <v>1.9699999999937745</v>
      </c>
      <c r="L35" s="86" t="s">
        <v>128</v>
      </c>
      <c r="M35" s="87">
        <v>6.9999999999999993E-3</v>
      </c>
      <c r="N35" s="87">
        <v>1.6799999999928851E-2</v>
      </c>
      <c r="O35" s="83">
        <v>45064.289865999992</v>
      </c>
      <c r="P35" s="85">
        <v>99.8</v>
      </c>
      <c r="Q35" s="73"/>
      <c r="R35" s="83">
        <v>44.974160623999992</v>
      </c>
      <c r="S35" s="84">
        <v>2.1135462864100299E-5</v>
      </c>
      <c r="T35" s="84">
        <f t="shared" si="0"/>
        <v>3.7918442453335035E-3</v>
      </c>
      <c r="U35" s="84">
        <f>T35/'סכום נכסי הקרן'!$C$42</f>
        <v>1.0710448592303584E-7</v>
      </c>
    </row>
    <row r="36" spans="2:21">
      <c r="B36" s="76" t="s">
        <v>362</v>
      </c>
      <c r="C36" s="73" t="s">
        <v>363</v>
      </c>
      <c r="D36" s="86" t="s">
        <v>115</v>
      </c>
      <c r="E36" s="86" t="s">
        <v>304</v>
      </c>
      <c r="F36" s="73" t="s">
        <v>357</v>
      </c>
      <c r="G36" s="86" t="s">
        <v>314</v>
      </c>
      <c r="H36" s="73" t="s">
        <v>322</v>
      </c>
      <c r="I36" s="73" t="s">
        <v>126</v>
      </c>
      <c r="J36" s="73"/>
      <c r="K36" s="83">
        <v>3.9900000000157219</v>
      </c>
      <c r="L36" s="86" t="s">
        <v>128</v>
      </c>
      <c r="M36" s="87">
        <v>6.0000000000000001E-3</v>
      </c>
      <c r="N36" s="87">
        <v>8.4000000000857538E-3</v>
      </c>
      <c r="O36" s="83">
        <v>69549.043952000007</v>
      </c>
      <c r="P36" s="85">
        <v>100.6</v>
      </c>
      <c r="Q36" s="73"/>
      <c r="R36" s="83">
        <v>69.966333610000007</v>
      </c>
      <c r="S36" s="84">
        <v>3.4744459332562503E-5</v>
      </c>
      <c r="T36" s="84">
        <f t="shared" si="0"/>
        <v>5.8989747843028618E-3</v>
      </c>
      <c r="U36" s="84">
        <f>T36/'סכום נכסי הקרן'!$C$42</f>
        <v>1.6662252478414765E-7</v>
      </c>
    </row>
    <row r="37" spans="2:21">
      <c r="B37" s="76" t="s">
        <v>364</v>
      </c>
      <c r="C37" s="73" t="s">
        <v>365</v>
      </c>
      <c r="D37" s="86" t="s">
        <v>115</v>
      </c>
      <c r="E37" s="86" t="s">
        <v>304</v>
      </c>
      <c r="F37" s="73" t="s">
        <v>357</v>
      </c>
      <c r="G37" s="86" t="s">
        <v>314</v>
      </c>
      <c r="H37" s="73" t="s">
        <v>322</v>
      </c>
      <c r="I37" s="73" t="s">
        <v>126</v>
      </c>
      <c r="J37" s="73"/>
      <c r="K37" s="83">
        <v>5.409999999996935</v>
      </c>
      <c r="L37" s="86" t="s">
        <v>128</v>
      </c>
      <c r="M37" s="87">
        <v>1.7500000000000002E-2</v>
      </c>
      <c r="N37" s="87">
        <v>1.050000000002024E-2</v>
      </c>
      <c r="O37" s="83">
        <v>166492.45816400001</v>
      </c>
      <c r="P37" s="85">
        <v>103.87</v>
      </c>
      <c r="Q37" s="73"/>
      <c r="R37" s="83">
        <v>172.93571643299998</v>
      </c>
      <c r="S37" s="84">
        <v>4.1986457227967978E-5</v>
      </c>
      <c r="T37" s="84">
        <f t="shared" si="0"/>
        <v>1.4580490042968493E-2</v>
      </c>
      <c r="U37" s="84">
        <f>T37/'סכום נכסי הקרן'!$C$42</f>
        <v>4.1184072697077064E-7</v>
      </c>
    </row>
    <row r="38" spans="2:21">
      <c r="B38" s="76" t="s">
        <v>366</v>
      </c>
      <c r="C38" s="73" t="s">
        <v>367</v>
      </c>
      <c r="D38" s="86" t="s">
        <v>115</v>
      </c>
      <c r="E38" s="86" t="s">
        <v>304</v>
      </c>
      <c r="F38" s="73" t="s">
        <v>321</v>
      </c>
      <c r="G38" s="86" t="s">
        <v>314</v>
      </c>
      <c r="H38" s="73" t="s">
        <v>368</v>
      </c>
      <c r="I38" s="73" t="s">
        <v>126</v>
      </c>
      <c r="J38" s="73"/>
      <c r="K38" s="83">
        <v>0.83000000000282315</v>
      </c>
      <c r="L38" s="86" t="s">
        <v>128</v>
      </c>
      <c r="M38" s="87">
        <v>3.1E-2</v>
      </c>
      <c r="N38" s="87">
        <v>2.560000000090339E-2</v>
      </c>
      <c r="O38" s="83">
        <v>9928.6446940000005</v>
      </c>
      <c r="P38" s="85">
        <v>107.03</v>
      </c>
      <c r="Q38" s="73"/>
      <c r="R38" s="83">
        <v>10.626627859000001</v>
      </c>
      <c r="S38" s="84">
        <v>5.7718839454613317E-5</v>
      </c>
      <c r="T38" s="84">
        <f t="shared" si="0"/>
        <v>8.9594818747872507E-4</v>
      </c>
      <c r="U38" s="84">
        <f>T38/'סכום נכסי הקרן'!$C$42</f>
        <v>2.5306965113791119E-8</v>
      </c>
    </row>
    <row r="39" spans="2:21">
      <c r="B39" s="76" t="s">
        <v>369</v>
      </c>
      <c r="C39" s="73" t="s">
        <v>370</v>
      </c>
      <c r="D39" s="86" t="s">
        <v>115</v>
      </c>
      <c r="E39" s="86" t="s">
        <v>304</v>
      </c>
      <c r="F39" s="73" t="s">
        <v>321</v>
      </c>
      <c r="G39" s="86" t="s">
        <v>314</v>
      </c>
      <c r="H39" s="73" t="s">
        <v>368</v>
      </c>
      <c r="I39" s="73" t="s">
        <v>126</v>
      </c>
      <c r="J39" s="73"/>
      <c r="K39" s="83">
        <v>0.96000000098825478</v>
      </c>
      <c r="L39" s="86" t="s">
        <v>128</v>
      </c>
      <c r="M39" s="87">
        <v>4.2000000000000003E-2</v>
      </c>
      <c r="N39" s="87">
        <v>-9.9999997529363923E-5</v>
      </c>
      <c r="O39" s="83">
        <v>575.57066699999996</v>
      </c>
      <c r="P39" s="85">
        <v>126.58</v>
      </c>
      <c r="Q39" s="73"/>
      <c r="R39" s="83">
        <v>0.7285573179999999</v>
      </c>
      <c r="S39" s="84">
        <v>2.2066889046505385E-5</v>
      </c>
      <c r="T39" s="84">
        <f t="shared" si="0"/>
        <v>6.1425846204224451E-5</v>
      </c>
      <c r="U39" s="84">
        <f>T39/'סכום נכסי הקרן'!$C$42</f>
        <v>1.7350353164393445E-9</v>
      </c>
    </row>
    <row r="40" spans="2:21">
      <c r="B40" s="76" t="s">
        <v>371</v>
      </c>
      <c r="C40" s="73" t="s">
        <v>372</v>
      </c>
      <c r="D40" s="86" t="s">
        <v>115</v>
      </c>
      <c r="E40" s="86" t="s">
        <v>304</v>
      </c>
      <c r="F40" s="73" t="s">
        <v>373</v>
      </c>
      <c r="G40" s="86" t="s">
        <v>314</v>
      </c>
      <c r="H40" s="73" t="s">
        <v>368</v>
      </c>
      <c r="I40" s="73" t="s">
        <v>126</v>
      </c>
      <c r="J40" s="73"/>
      <c r="K40" s="83">
        <v>1.1699999999789823</v>
      </c>
      <c r="L40" s="86" t="s">
        <v>128</v>
      </c>
      <c r="M40" s="87">
        <v>3.85E-2</v>
      </c>
      <c r="N40" s="87">
        <v>1.6699999998981443E-2</v>
      </c>
      <c r="O40" s="83">
        <v>11039.100538999999</v>
      </c>
      <c r="P40" s="85">
        <v>112.06</v>
      </c>
      <c r="Q40" s="73"/>
      <c r="R40" s="83">
        <v>12.370416477999999</v>
      </c>
      <c r="S40" s="84">
        <v>3.4556610355775828E-5</v>
      </c>
      <c r="T40" s="84">
        <f t="shared" si="0"/>
        <v>1.042969827200105E-3</v>
      </c>
      <c r="U40" s="84">
        <f>T40/'סכום נכסי הקרן'!$C$42</f>
        <v>2.9459740418657373E-8</v>
      </c>
    </row>
    <row r="41" spans="2:21">
      <c r="B41" s="76" t="s">
        <v>374</v>
      </c>
      <c r="C41" s="73" t="s">
        <v>375</v>
      </c>
      <c r="D41" s="86" t="s">
        <v>115</v>
      </c>
      <c r="E41" s="86" t="s">
        <v>304</v>
      </c>
      <c r="F41" s="73" t="s">
        <v>373</v>
      </c>
      <c r="G41" s="86" t="s">
        <v>314</v>
      </c>
      <c r="H41" s="73" t="s">
        <v>368</v>
      </c>
      <c r="I41" s="73" t="s">
        <v>126</v>
      </c>
      <c r="J41" s="73"/>
      <c r="K41" s="83">
        <v>1.5400000000367176</v>
      </c>
      <c r="L41" s="86" t="s">
        <v>128</v>
      </c>
      <c r="M41" s="87">
        <v>4.7500000000000001E-2</v>
      </c>
      <c r="N41" s="87">
        <v>1.150000000016199E-2</v>
      </c>
      <c r="O41" s="83">
        <v>7279.7303400000001</v>
      </c>
      <c r="P41" s="85">
        <v>127.2</v>
      </c>
      <c r="Q41" s="73"/>
      <c r="R41" s="83">
        <v>9.2598167790000012</v>
      </c>
      <c r="S41" s="84">
        <v>3.344248639396249E-5</v>
      </c>
      <c r="T41" s="84">
        <f t="shared" si="0"/>
        <v>7.8071013397761416E-4</v>
      </c>
      <c r="U41" s="84">
        <f>T41/'סכום נכסי הקרן'!$C$42</f>
        <v>2.2051949432649337E-8</v>
      </c>
    </row>
    <row r="42" spans="2:21">
      <c r="B42" s="76" t="s">
        <v>376</v>
      </c>
      <c r="C42" s="73" t="s">
        <v>377</v>
      </c>
      <c r="D42" s="86" t="s">
        <v>115</v>
      </c>
      <c r="E42" s="86" t="s">
        <v>304</v>
      </c>
      <c r="F42" s="73" t="s">
        <v>378</v>
      </c>
      <c r="G42" s="86" t="s">
        <v>2204</v>
      </c>
      <c r="H42" s="73" t="s">
        <v>379</v>
      </c>
      <c r="I42" s="73" t="s">
        <v>308</v>
      </c>
      <c r="J42" s="73"/>
      <c r="K42" s="83">
        <v>1.3999999997884325</v>
      </c>
      <c r="L42" s="86" t="s">
        <v>128</v>
      </c>
      <c r="M42" s="87">
        <v>3.6400000000000002E-2</v>
      </c>
      <c r="N42" s="87">
        <v>1.8599999999506341E-2</v>
      </c>
      <c r="O42" s="83">
        <v>2528.5111569999999</v>
      </c>
      <c r="P42" s="85">
        <v>112.16</v>
      </c>
      <c r="Q42" s="73"/>
      <c r="R42" s="83">
        <v>2.8359779990000007</v>
      </c>
      <c r="S42" s="84">
        <v>4.5868683120181402E-5</v>
      </c>
      <c r="T42" s="84">
        <f t="shared" si="0"/>
        <v>2.3910589338852579E-4</v>
      </c>
      <c r="U42" s="84">
        <f>T42/'סכום נכסי הקרן'!$C$42</f>
        <v>6.7537884300133899E-9</v>
      </c>
    </row>
    <row r="43" spans="2:21">
      <c r="B43" s="76" t="s">
        <v>380</v>
      </c>
      <c r="C43" s="73" t="s">
        <v>381</v>
      </c>
      <c r="D43" s="86" t="s">
        <v>115</v>
      </c>
      <c r="E43" s="86" t="s">
        <v>304</v>
      </c>
      <c r="F43" s="73" t="s">
        <v>327</v>
      </c>
      <c r="G43" s="86" t="s">
        <v>314</v>
      </c>
      <c r="H43" s="73" t="s">
        <v>368</v>
      </c>
      <c r="I43" s="73" t="s">
        <v>126</v>
      </c>
      <c r="J43" s="73"/>
      <c r="K43" s="83">
        <v>0.60999999998419929</v>
      </c>
      <c r="L43" s="86" t="s">
        <v>128</v>
      </c>
      <c r="M43" s="87">
        <v>3.4000000000000002E-2</v>
      </c>
      <c r="N43" s="87">
        <v>3.2499999999893239E-2</v>
      </c>
      <c r="O43" s="83">
        <v>22340.068235999999</v>
      </c>
      <c r="P43" s="85">
        <v>104.82</v>
      </c>
      <c r="Q43" s="73"/>
      <c r="R43" s="83">
        <v>23.416857517</v>
      </c>
      <c r="S43" s="84">
        <v>2.4993254679032881E-5</v>
      </c>
      <c r="T43" s="84">
        <f t="shared" si="0"/>
        <v>1.9743131430950494E-3</v>
      </c>
      <c r="U43" s="84">
        <f>T43/'סכום נכסי הקרן'!$C$42</f>
        <v>5.5766476827871412E-8</v>
      </c>
    </row>
    <row r="44" spans="2:21">
      <c r="B44" s="76" t="s">
        <v>382</v>
      </c>
      <c r="C44" s="73" t="s">
        <v>383</v>
      </c>
      <c r="D44" s="86" t="s">
        <v>115</v>
      </c>
      <c r="E44" s="86" t="s">
        <v>304</v>
      </c>
      <c r="F44" s="73" t="s">
        <v>384</v>
      </c>
      <c r="G44" s="86" t="s">
        <v>2204</v>
      </c>
      <c r="H44" s="73" t="s">
        <v>368</v>
      </c>
      <c r="I44" s="73" t="s">
        <v>126</v>
      </c>
      <c r="J44" s="73"/>
      <c r="K44" s="83">
        <v>5.2500000000067235</v>
      </c>
      <c r="L44" s="86" t="s">
        <v>128</v>
      </c>
      <c r="M44" s="87">
        <v>8.3000000000000001E-3</v>
      </c>
      <c r="N44" s="87">
        <v>1.0200000000018822E-2</v>
      </c>
      <c r="O44" s="83">
        <v>148445.22621299999</v>
      </c>
      <c r="P44" s="85">
        <v>100.2</v>
      </c>
      <c r="Q44" s="73"/>
      <c r="R44" s="83">
        <v>148.74212473599999</v>
      </c>
      <c r="S44" s="84">
        <v>9.6932933060253789E-5</v>
      </c>
      <c r="T44" s="84">
        <f t="shared" si="0"/>
        <v>1.2540689184489267E-2</v>
      </c>
      <c r="U44" s="84">
        <f>T44/'סכום נכסי הקרן'!$C$42</f>
        <v>3.5422448321243307E-7</v>
      </c>
    </row>
    <row r="45" spans="2:21">
      <c r="B45" s="76" t="s">
        <v>385</v>
      </c>
      <c r="C45" s="73" t="s">
        <v>386</v>
      </c>
      <c r="D45" s="86" t="s">
        <v>115</v>
      </c>
      <c r="E45" s="86" t="s">
        <v>304</v>
      </c>
      <c r="F45" s="73" t="s">
        <v>384</v>
      </c>
      <c r="G45" s="86" t="s">
        <v>2204</v>
      </c>
      <c r="H45" s="73" t="s">
        <v>368</v>
      </c>
      <c r="I45" s="73" t="s">
        <v>126</v>
      </c>
      <c r="J45" s="73"/>
      <c r="K45" s="83">
        <v>9.0200000000298459</v>
      </c>
      <c r="L45" s="86" t="s">
        <v>128</v>
      </c>
      <c r="M45" s="87">
        <v>1.6500000000000001E-2</v>
      </c>
      <c r="N45" s="87">
        <v>1.4100000000031419E-2</v>
      </c>
      <c r="O45" s="83">
        <v>73669.433202</v>
      </c>
      <c r="P45" s="85">
        <v>103.69</v>
      </c>
      <c r="Q45" s="73"/>
      <c r="R45" s="83">
        <v>76.387838736000006</v>
      </c>
      <c r="S45" s="84">
        <v>5.0457479094265184E-5</v>
      </c>
      <c r="T45" s="84">
        <f t="shared" si="0"/>
        <v>6.4403822707476202E-3</v>
      </c>
      <c r="U45" s="84">
        <f>T45/'סכום נכסי הקרן'!$C$42</f>
        <v>1.8191512826645358E-7</v>
      </c>
    </row>
    <row r="46" spans="2:21">
      <c r="B46" s="76" t="s">
        <v>387</v>
      </c>
      <c r="C46" s="73" t="s">
        <v>388</v>
      </c>
      <c r="D46" s="86" t="s">
        <v>115</v>
      </c>
      <c r="E46" s="86" t="s">
        <v>304</v>
      </c>
      <c r="F46" s="73" t="s">
        <v>389</v>
      </c>
      <c r="G46" s="86" t="s">
        <v>124</v>
      </c>
      <c r="H46" s="73" t="s">
        <v>368</v>
      </c>
      <c r="I46" s="73" t="s">
        <v>126</v>
      </c>
      <c r="J46" s="73"/>
      <c r="K46" s="83">
        <v>8.8599999997808023</v>
      </c>
      <c r="L46" s="86" t="s">
        <v>128</v>
      </c>
      <c r="M46" s="87">
        <v>2.6499999999999999E-2</v>
      </c>
      <c r="N46" s="87">
        <v>1.2799999999686864E-2</v>
      </c>
      <c r="O46" s="83">
        <v>16776.997443</v>
      </c>
      <c r="P46" s="85">
        <v>114.21</v>
      </c>
      <c r="Q46" s="73"/>
      <c r="R46" s="83">
        <v>19.161008720000002</v>
      </c>
      <c r="S46" s="84">
        <v>1.4428267653530397E-5</v>
      </c>
      <c r="T46" s="84">
        <f t="shared" si="0"/>
        <v>1.6154956455361881E-3</v>
      </c>
      <c r="U46" s="84">
        <f>T46/'סכום נכסי הקרן'!$C$42</f>
        <v>4.5631312741549109E-8</v>
      </c>
    </row>
    <row r="47" spans="2:21">
      <c r="B47" s="76" t="s">
        <v>390</v>
      </c>
      <c r="C47" s="73" t="s">
        <v>391</v>
      </c>
      <c r="D47" s="86" t="s">
        <v>115</v>
      </c>
      <c r="E47" s="86" t="s">
        <v>304</v>
      </c>
      <c r="F47" s="73" t="s">
        <v>392</v>
      </c>
      <c r="G47" s="86" t="s">
        <v>2204</v>
      </c>
      <c r="H47" s="73" t="s">
        <v>379</v>
      </c>
      <c r="I47" s="73" t="s">
        <v>308</v>
      </c>
      <c r="J47" s="73"/>
      <c r="K47" s="83">
        <v>2.9600000000057713</v>
      </c>
      <c r="L47" s="86" t="s">
        <v>128</v>
      </c>
      <c r="M47" s="87">
        <v>6.5000000000000006E-3</v>
      </c>
      <c r="N47" s="87">
        <v>1.3699999999981449E-2</v>
      </c>
      <c r="O47" s="83">
        <v>40972.654650999997</v>
      </c>
      <c r="P47" s="85">
        <v>98</v>
      </c>
      <c r="Q47" s="83">
        <v>8.3618850979999984</v>
      </c>
      <c r="R47" s="83">
        <v>48.515086656999998</v>
      </c>
      <c r="S47" s="84">
        <v>6.513778088168906E-5</v>
      </c>
      <c r="T47" s="84">
        <f t="shared" si="0"/>
        <v>4.0903854479950527E-3</v>
      </c>
      <c r="U47" s="84">
        <f>T47/'סכום נכסי הקרן'!$C$42</f>
        <v>1.1553708493531352E-7</v>
      </c>
    </row>
    <row r="48" spans="2:21">
      <c r="B48" s="76" t="s">
        <v>393</v>
      </c>
      <c r="C48" s="73" t="s">
        <v>394</v>
      </c>
      <c r="D48" s="86" t="s">
        <v>115</v>
      </c>
      <c r="E48" s="86" t="s">
        <v>304</v>
      </c>
      <c r="F48" s="73" t="s">
        <v>392</v>
      </c>
      <c r="G48" s="86" t="s">
        <v>2204</v>
      </c>
      <c r="H48" s="73" t="s">
        <v>368</v>
      </c>
      <c r="I48" s="73" t="s">
        <v>126</v>
      </c>
      <c r="J48" s="73"/>
      <c r="K48" s="83">
        <v>5.0200000000003646</v>
      </c>
      <c r="L48" s="86" t="s">
        <v>128</v>
      </c>
      <c r="M48" s="87">
        <v>1.34E-2</v>
      </c>
      <c r="N48" s="87">
        <v>1.4899999999998184E-2</v>
      </c>
      <c r="O48" s="83">
        <v>326625.91547200002</v>
      </c>
      <c r="P48" s="85">
        <v>101</v>
      </c>
      <c r="Q48" s="73"/>
      <c r="R48" s="83">
        <v>329.89217559399998</v>
      </c>
      <c r="S48" s="84">
        <v>8.5558482865606328E-5</v>
      </c>
      <c r="T48" s="84">
        <f t="shared" si="0"/>
        <v>2.7813743052696991E-2</v>
      </c>
      <c r="U48" s="84">
        <f>T48/'סכום נכסי הקרן'!$C$42</f>
        <v>7.8562737773858948E-7</v>
      </c>
    </row>
    <row r="49" spans="2:21">
      <c r="B49" s="76" t="s">
        <v>395</v>
      </c>
      <c r="C49" s="73" t="s">
        <v>396</v>
      </c>
      <c r="D49" s="86" t="s">
        <v>115</v>
      </c>
      <c r="E49" s="86" t="s">
        <v>304</v>
      </c>
      <c r="F49" s="73" t="s">
        <v>392</v>
      </c>
      <c r="G49" s="86" t="s">
        <v>2204</v>
      </c>
      <c r="H49" s="73" t="s">
        <v>368</v>
      </c>
      <c r="I49" s="73" t="s">
        <v>126</v>
      </c>
      <c r="J49" s="73"/>
      <c r="K49" s="83">
        <v>5.9699999999955464</v>
      </c>
      <c r="L49" s="86" t="s">
        <v>128</v>
      </c>
      <c r="M49" s="87">
        <v>1.77E-2</v>
      </c>
      <c r="N49" s="87">
        <v>1.5299999999979039E-2</v>
      </c>
      <c r="O49" s="83">
        <v>149669.08114200001</v>
      </c>
      <c r="P49" s="85">
        <v>102</v>
      </c>
      <c r="Q49" s="73"/>
      <c r="R49" s="83">
        <v>152.662463344</v>
      </c>
      <c r="S49" s="84">
        <v>6.1524588052391804E-5</v>
      </c>
      <c r="T49" s="84">
        <f t="shared" si="0"/>
        <v>1.2871219275195859E-2</v>
      </c>
      <c r="U49" s="84">
        <f>T49/'סכום נכסי הקרן'!$C$42</f>
        <v>3.6356064080666738E-7</v>
      </c>
    </row>
    <row r="50" spans="2:21">
      <c r="B50" s="76" t="s">
        <v>397</v>
      </c>
      <c r="C50" s="73" t="s">
        <v>398</v>
      </c>
      <c r="D50" s="86" t="s">
        <v>115</v>
      </c>
      <c r="E50" s="86" t="s">
        <v>304</v>
      </c>
      <c r="F50" s="73" t="s">
        <v>392</v>
      </c>
      <c r="G50" s="86" t="s">
        <v>2204</v>
      </c>
      <c r="H50" s="73" t="s">
        <v>368</v>
      </c>
      <c r="I50" s="73" t="s">
        <v>126</v>
      </c>
      <c r="J50" s="73"/>
      <c r="K50" s="83">
        <v>9.2699999999432094</v>
      </c>
      <c r="L50" s="86" t="s">
        <v>128</v>
      </c>
      <c r="M50" s="87">
        <v>2.4799999999999999E-2</v>
      </c>
      <c r="N50" s="87">
        <v>1.5899999999851852E-2</v>
      </c>
      <c r="O50" s="83">
        <v>74107.388347999993</v>
      </c>
      <c r="P50" s="85">
        <v>109.3</v>
      </c>
      <c r="Q50" s="73"/>
      <c r="R50" s="83">
        <v>80.999376480000009</v>
      </c>
      <c r="S50" s="84">
        <v>6.1959487340957229E-5</v>
      </c>
      <c r="T50" s="84">
        <f t="shared" si="0"/>
        <v>6.8291884788926885E-3</v>
      </c>
      <c r="U50" s="84">
        <f>T50/'סכום נכסי הקרן'!$C$42</f>
        <v>1.9289735389407816E-7</v>
      </c>
    </row>
    <row r="51" spans="2:21">
      <c r="B51" s="76" t="s">
        <v>399</v>
      </c>
      <c r="C51" s="73" t="s">
        <v>400</v>
      </c>
      <c r="D51" s="86" t="s">
        <v>115</v>
      </c>
      <c r="E51" s="86" t="s">
        <v>304</v>
      </c>
      <c r="F51" s="73" t="s">
        <v>357</v>
      </c>
      <c r="G51" s="86" t="s">
        <v>314</v>
      </c>
      <c r="H51" s="73" t="s">
        <v>368</v>
      </c>
      <c r="I51" s="73" t="s">
        <v>126</v>
      </c>
      <c r="J51" s="73"/>
      <c r="K51" s="83">
        <v>0.99000000001282251</v>
      </c>
      <c r="L51" s="86" t="s">
        <v>128</v>
      </c>
      <c r="M51" s="87">
        <v>4.0999999999999995E-2</v>
      </c>
      <c r="N51" s="87">
        <v>1.9500000000058287E-2</v>
      </c>
      <c r="O51" s="83">
        <v>27661.959598000001</v>
      </c>
      <c r="P51" s="85">
        <v>124.05</v>
      </c>
      <c r="Q51" s="73"/>
      <c r="R51" s="83">
        <v>34.314659743999997</v>
      </c>
      <c r="S51" s="84">
        <v>3.550449858389956E-5</v>
      </c>
      <c r="T51" s="84">
        <f t="shared" si="0"/>
        <v>2.8931244802694249E-3</v>
      </c>
      <c r="U51" s="84">
        <f>T51/'סכום נכסי הקרן'!$C$42</f>
        <v>8.1719234789759511E-8</v>
      </c>
    </row>
    <row r="52" spans="2:21">
      <c r="B52" s="76" t="s">
        <v>401</v>
      </c>
      <c r="C52" s="73" t="s">
        <v>402</v>
      </c>
      <c r="D52" s="86" t="s">
        <v>115</v>
      </c>
      <c r="E52" s="86" t="s">
        <v>304</v>
      </c>
      <c r="F52" s="73" t="s">
        <v>357</v>
      </c>
      <c r="G52" s="86" t="s">
        <v>314</v>
      </c>
      <c r="H52" s="73" t="s">
        <v>368</v>
      </c>
      <c r="I52" s="73" t="s">
        <v>126</v>
      </c>
      <c r="J52" s="73"/>
      <c r="K52" s="83">
        <v>2.0499999999267975</v>
      </c>
      <c r="L52" s="86" t="s">
        <v>128</v>
      </c>
      <c r="M52" s="87">
        <v>4.2000000000000003E-2</v>
      </c>
      <c r="N52" s="87">
        <v>1.8499999999581702E-2</v>
      </c>
      <c r="O52" s="83">
        <v>17276.410791999999</v>
      </c>
      <c r="P52" s="85">
        <v>110.7</v>
      </c>
      <c r="Q52" s="73"/>
      <c r="R52" s="83">
        <v>19.124986448000001</v>
      </c>
      <c r="S52" s="84">
        <v>1.7315648050482393E-5</v>
      </c>
      <c r="T52" s="84">
        <f t="shared" si="0"/>
        <v>1.6124585495038912E-3</v>
      </c>
      <c r="U52" s="84">
        <f>T52/'סכום נכסי הקרן'!$C$42</f>
        <v>4.5545526884274416E-8</v>
      </c>
    </row>
    <row r="53" spans="2:21">
      <c r="B53" s="76" t="s">
        <v>403</v>
      </c>
      <c r="C53" s="73" t="s">
        <v>404</v>
      </c>
      <c r="D53" s="86" t="s">
        <v>115</v>
      </c>
      <c r="E53" s="86" t="s">
        <v>304</v>
      </c>
      <c r="F53" s="73" t="s">
        <v>357</v>
      </c>
      <c r="G53" s="86" t="s">
        <v>314</v>
      </c>
      <c r="H53" s="73" t="s">
        <v>368</v>
      </c>
      <c r="I53" s="73" t="s">
        <v>126</v>
      </c>
      <c r="J53" s="73"/>
      <c r="K53" s="83">
        <v>1.6199999999952341</v>
      </c>
      <c r="L53" s="86" t="s">
        <v>128</v>
      </c>
      <c r="M53" s="87">
        <v>0.04</v>
      </c>
      <c r="N53" s="87">
        <v>2.1400000000002802E-2</v>
      </c>
      <c r="O53" s="83">
        <v>64442.643273000001</v>
      </c>
      <c r="P53" s="85">
        <v>110.7</v>
      </c>
      <c r="Q53" s="73"/>
      <c r="R53" s="83">
        <v>71.338001506999987</v>
      </c>
      <c r="S53" s="84">
        <v>2.9581216547863524E-5</v>
      </c>
      <c r="T53" s="84">
        <f t="shared" si="0"/>
        <v>6.0146223239030232E-3</v>
      </c>
      <c r="U53" s="84">
        <f>T53/'סכום נכסי הקרן'!$C$42</f>
        <v>1.6988910681540662E-7</v>
      </c>
    </row>
    <row r="54" spans="2:21">
      <c r="B54" s="76" t="s">
        <v>405</v>
      </c>
      <c r="C54" s="73" t="s">
        <v>406</v>
      </c>
      <c r="D54" s="86" t="s">
        <v>115</v>
      </c>
      <c r="E54" s="86" t="s">
        <v>304</v>
      </c>
      <c r="F54" s="73" t="s">
        <v>407</v>
      </c>
      <c r="G54" s="86" t="s">
        <v>2204</v>
      </c>
      <c r="H54" s="73" t="s">
        <v>408</v>
      </c>
      <c r="I54" s="73" t="s">
        <v>308</v>
      </c>
      <c r="J54" s="73"/>
      <c r="K54" s="83">
        <v>4.4300000000006277</v>
      </c>
      <c r="L54" s="86" t="s">
        <v>128</v>
      </c>
      <c r="M54" s="87">
        <v>2.3399999999999997E-2</v>
      </c>
      <c r="N54" s="87">
        <v>1.630000000001593E-2</v>
      </c>
      <c r="O54" s="83">
        <v>200748.66224399998</v>
      </c>
      <c r="P54" s="85">
        <v>103.2</v>
      </c>
      <c r="Q54" s="73"/>
      <c r="R54" s="83">
        <v>207.17262080899999</v>
      </c>
      <c r="S54" s="84">
        <v>6.2842786045733446E-5</v>
      </c>
      <c r="T54" s="84">
        <f t="shared" si="0"/>
        <v>1.7467058842362417E-2</v>
      </c>
      <c r="U54" s="84">
        <f>T54/'סכום נכסי הקרן'!$C$42</f>
        <v>4.9337478990625107E-7</v>
      </c>
    </row>
    <row r="55" spans="2:21">
      <c r="B55" s="76" t="s">
        <v>409</v>
      </c>
      <c r="C55" s="73" t="s">
        <v>410</v>
      </c>
      <c r="D55" s="86" t="s">
        <v>115</v>
      </c>
      <c r="E55" s="86" t="s">
        <v>304</v>
      </c>
      <c r="F55" s="73" t="s">
        <v>407</v>
      </c>
      <c r="G55" s="86" t="s">
        <v>2204</v>
      </c>
      <c r="H55" s="73" t="s">
        <v>408</v>
      </c>
      <c r="I55" s="73" t="s">
        <v>308</v>
      </c>
      <c r="J55" s="73"/>
      <c r="K55" s="83">
        <v>1.5699999999837426</v>
      </c>
      <c r="L55" s="86" t="s">
        <v>128</v>
      </c>
      <c r="M55" s="87">
        <v>0.03</v>
      </c>
      <c r="N55" s="87">
        <v>2.2099999999976774E-2</v>
      </c>
      <c r="O55" s="83">
        <v>41804.113426000004</v>
      </c>
      <c r="P55" s="85">
        <v>103</v>
      </c>
      <c r="Q55" s="73"/>
      <c r="R55" s="83">
        <v>43.058235710000005</v>
      </c>
      <c r="S55" s="84">
        <v>1.1583239002769064E-4</v>
      </c>
      <c r="T55" s="84">
        <f t="shared" si="0"/>
        <v>3.6303095160835457E-3</v>
      </c>
      <c r="U55" s="84">
        <f>T55/'סכום נכסי הקרן'!$C$42</f>
        <v>1.0254177368707695E-7</v>
      </c>
    </row>
    <row r="56" spans="2:21">
      <c r="B56" s="76" t="s">
        <v>411</v>
      </c>
      <c r="C56" s="73" t="s">
        <v>412</v>
      </c>
      <c r="D56" s="86" t="s">
        <v>115</v>
      </c>
      <c r="E56" s="86" t="s">
        <v>304</v>
      </c>
      <c r="F56" s="73" t="s">
        <v>407</v>
      </c>
      <c r="G56" s="86" t="s">
        <v>2204</v>
      </c>
      <c r="H56" s="73" t="s">
        <v>408</v>
      </c>
      <c r="I56" s="73" t="s">
        <v>308</v>
      </c>
      <c r="J56" s="73"/>
      <c r="K56" s="83">
        <v>7.9999999999631601</v>
      </c>
      <c r="L56" s="86" t="s">
        <v>128</v>
      </c>
      <c r="M56" s="87">
        <v>6.5000000000000006E-3</v>
      </c>
      <c r="N56" s="87">
        <v>1.9899999999778963E-2</v>
      </c>
      <c r="O56" s="83">
        <v>30363.123744</v>
      </c>
      <c r="P56" s="85">
        <v>89.4</v>
      </c>
      <c r="Q56" s="73"/>
      <c r="R56" s="83">
        <v>27.144633639999999</v>
      </c>
      <c r="S56" s="84">
        <v>1.0121041248E-4</v>
      </c>
      <c r="T56" s="84">
        <f t="shared" si="0"/>
        <v>2.2886079791468892E-3</v>
      </c>
      <c r="U56" s="84">
        <f>T56/'סכום נכסי הקרן'!$C$42</f>
        <v>6.464405319062004E-8</v>
      </c>
    </row>
    <row r="57" spans="2:21">
      <c r="B57" s="76" t="s">
        <v>413</v>
      </c>
      <c r="C57" s="73" t="s">
        <v>414</v>
      </c>
      <c r="D57" s="86" t="s">
        <v>115</v>
      </c>
      <c r="E57" s="86" t="s">
        <v>304</v>
      </c>
      <c r="F57" s="73" t="s">
        <v>415</v>
      </c>
      <c r="G57" s="86" t="s">
        <v>2204</v>
      </c>
      <c r="H57" s="73" t="s">
        <v>416</v>
      </c>
      <c r="I57" s="73" t="s">
        <v>126</v>
      </c>
      <c r="J57" s="73"/>
      <c r="K57" s="83">
        <v>1.2000000000012541</v>
      </c>
      <c r="L57" s="86" t="s">
        <v>128</v>
      </c>
      <c r="M57" s="87">
        <v>4.8000000000000001E-2</v>
      </c>
      <c r="N57" s="87">
        <v>3.1200000000045146E-2</v>
      </c>
      <c r="O57" s="83">
        <v>147948.39597000001</v>
      </c>
      <c r="P57" s="85">
        <v>107.8</v>
      </c>
      <c r="Q57" s="73"/>
      <c r="R57" s="83">
        <v>159.488366294</v>
      </c>
      <c r="S57" s="84">
        <v>1.209132362077733E-4</v>
      </c>
      <c r="T57" s="84">
        <f t="shared" si="0"/>
        <v>1.3446722196452168E-2</v>
      </c>
      <c r="U57" s="84">
        <f>T57/'סכום נכסי הקרן'!$C$42</f>
        <v>3.7981630442054583E-7</v>
      </c>
    </row>
    <row r="58" spans="2:21">
      <c r="B58" s="76" t="s">
        <v>417</v>
      </c>
      <c r="C58" s="73" t="s">
        <v>418</v>
      </c>
      <c r="D58" s="86" t="s">
        <v>115</v>
      </c>
      <c r="E58" s="86" t="s">
        <v>304</v>
      </c>
      <c r="F58" s="73" t="s">
        <v>415</v>
      </c>
      <c r="G58" s="86" t="s">
        <v>2204</v>
      </c>
      <c r="H58" s="73" t="s">
        <v>416</v>
      </c>
      <c r="I58" s="73" t="s">
        <v>126</v>
      </c>
      <c r="J58" s="73"/>
      <c r="K58" s="83">
        <v>0.75000000004692169</v>
      </c>
      <c r="L58" s="86" t="s">
        <v>128</v>
      </c>
      <c r="M58" s="87">
        <v>4.9000000000000002E-2</v>
      </c>
      <c r="N58" s="87">
        <v>2.0800000000938436E-2</v>
      </c>
      <c r="O58" s="83">
        <v>9514.3383649999996</v>
      </c>
      <c r="P58" s="85">
        <v>112</v>
      </c>
      <c r="Q58" s="73"/>
      <c r="R58" s="83">
        <v>10.65605905</v>
      </c>
      <c r="S58" s="84">
        <v>9.6054105280560785E-5</v>
      </c>
      <c r="T58" s="84">
        <f t="shared" si="0"/>
        <v>8.9842957880828566E-4</v>
      </c>
      <c r="U58" s="84">
        <f>T58/'סכום נכסי הקרן'!$C$42</f>
        <v>2.5377054528210907E-8</v>
      </c>
    </row>
    <row r="59" spans="2:21">
      <c r="B59" s="76" t="s">
        <v>419</v>
      </c>
      <c r="C59" s="73" t="s">
        <v>420</v>
      </c>
      <c r="D59" s="86" t="s">
        <v>115</v>
      </c>
      <c r="E59" s="86" t="s">
        <v>304</v>
      </c>
      <c r="F59" s="73" t="s">
        <v>415</v>
      </c>
      <c r="G59" s="86" t="s">
        <v>2204</v>
      </c>
      <c r="H59" s="73" t="s">
        <v>416</v>
      </c>
      <c r="I59" s="73" t="s">
        <v>126</v>
      </c>
      <c r="J59" s="73"/>
      <c r="K59" s="83">
        <v>5.0800000000086483</v>
      </c>
      <c r="L59" s="86" t="s">
        <v>128</v>
      </c>
      <c r="M59" s="87">
        <v>3.2000000000000001E-2</v>
      </c>
      <c r="N59" s="87">
        <v>1.6600000000030726E-2</v>
      </c>
      <c r="O59" s="83">
        <v>159256.71954200001</v>
      </c>
      <c r="P59" s="85">
        <v>110.35</v>
      </c>
      <c r="Q59" s="73"/>
      <c r="R59" s="83">
        <v>175.739797431</v>
      </c>
      <c r="S59" s="84">
        <v>9.6541691849497095E-5</v>
      </c>
      <c r="T59" s="84">
        <f t="shared" si="0"/>
        <v>1.4816906648596957E-2</v>
      </c>
      <c r="U59" s="84">
        <f>T59/'סכום נכסי הקרן'!$C$42</f>
        <v>4.1851855374086219E-7</v>
      </c>
    </row>
    <row r="60" spans="2:21">
      <c r="B60" s="76" t="s">
        <v>421</v>
      </c>
      <c r="C60" s="73" t="s">
        <v>422</v>
      </c>
      <c r="D60" s="86" t="s">
        <v>115</v>
      </c>
      <c r="E60" s="86" t="s">
        <v>304</v>
      </c>
      <c r="F60" s="73" t="s">
        <v>415</v>
      </c>
      <c r="G60" s="86" t="s">
        <v>2204</v>
      </c>
      <c r="H60" s="73" t="s">
        <v>416</v>
      </c>
      <c r="I60" s="73" t="s">
        <v>126</v>
      </c>
      <c r="J60" s="73"/>
      <c r="K60" s="83">
        <v>7.5400000000034666</v>
      </c>
      <c r="L60" s="86" t="s">
        <v>128</v>
      </c>
      <c r="M60" s="87">
        <v>1.1399999999999999E-2</v>
      </c>
      <c r="N60" s="87">
        <v>1.8699999999976558E-2</v>
      </c>
      <c r="O60" s="83">
        <v>104477.64869800002</v>
      </c>
      <c r="P60" s="85">
        <v>93.9</v>
      </c>
      <c r="Q60" s="73"/>
      <c r="R60" s="83">
        <v>98.104512129</v>
      </c>
      <c r="S60" s="84">
        <v>6.4532888052561404E-5</v>
      </c>
      <c r="T60" s="84">
        <f t="shared" si="0"/>
        <v>8.271350139641899E-3</v>
      </c>
      <c r="U60" s="84">
        <f>T60/'סכום נכסי הקרן'!$C$42</f>
        <v>2.3363267246169787E-7</v>
      </c>
    </row>
    <row r="61" spans="2:21">
      <c r="B61" s="76" t="s">
        <v>423</v>
      </c>
      <c r="C61" s="73" t="s">
        <v>424</v>
      </c>
      <c r="D61" s="86" t="s">
        <v>115</v>
      </c>
      <c r="E61" s="86" t="s">
        <v>304</v>
      </c>
      <c r="F61" s="73" t="s">
        <v>425</v>
      </c>
      <c r="G61" s="86" t="s">
        <v>2204</v>
      </c>
      <c r="H61" s="73" t="s">
        <v>408</v>
      </c>
      <c r="I61" s="73" t="s">
        <v>308</v>
      </c>
      <c r="J61" s="73"/>
      <c r="K61" s="83">
        <v>5.9099999999552297</v>
      </c>
      <c r="L61" s="86" t="s">
        <v>128</v>
      </c>
      <c r="M61" s="87">
        <v>1.8200000000000001E-2</v>
      </c>
      <c r="N61" s="87">
        <v>2.1099999999916946E-2</v>
      </c>
      <c r="O61" s="83">
        <v>49777.125798000001</v>
      </c>
      <c r="P61" s="85">
        <v>99.17</v>
      </c>
      <c r="Q61" s="73"/>
      <c r="R61" s="83">
        <v>49.363976731000001</v>
      </c>
      <c r="S61" s="84">
        <v>1.1077584466006454E-4</v>
      </c>
      <c r="T61" s="84">
        <f t="shared" si="0"/>
        <v>4.1619567435424772E-3</v>
      </c>
      <c r="U61" s="84">
        <f>T61/'סכום נכסי הקרן'!$C$42</f>
        <v>1.1755868875669579E-7</v>
      </c>
    </row>
    <row r="62" spans="2:21">
      <c r="B62" s="76" t="s">
        <v>426</v>
      </c>
      <c r="C62" s="73" t="s">
        <v>427</v>
      </c>
      <c r="D62" s="86" t="s">
        <v>115</v>
      </c>
      <c r="E62" s="86" t="s">
        <v>304</v>
      </c>
      <c r="F62" s="73" t="s">
        <v>425</v>
      </c>
      <c r="G62" s="86" t="s">
        <v>2204</v>
      </c>
      <c r="H62" s="73" t="s">
        <v>408</v>
      </c>
      <c r="I62" s="73" t="s">
        <v>308</v>
      </c>
      <c r="J62" s="73"/>
      <c r="K62" s="83">
        <v>7.0600000009278139</v>
      </c>
      <c r="L62" s="86" t="s">
        <v>128</v>
      </c>
      <c r="M62" s="87">
        <v>7.8000000000000005E-3</v>
      </c>
      <c r="N62" s="87">
        <v>2.1900000004455945E-2</v>
      </c>
      <c r="O62" s="83">
        <v>3643.8185490000005</v>
      </c>
      <c r="P62" s="85">
        <v>89.92</v>
      </c>
      <c r="Q62" s="73"/>
      <c r="R62" s="83">
        <v>3.2765217659999997</v>
      </c>
      <c r="S62" s="84">
        <v>7.9489933442408395E-6</v>
      </c>
      <c r="T62" s="84">
        <f t="shared" si="0"/>
        <v>2.7624885113446888E-4</v>
      </c>
      <c r="U62" s="84">
        <f>T62/'סכום נכסי הקרן'!$C$42</f>
        <v>7.8029289372839842E-9</v>
      </c>
    </row>
    <row r="63" spans="2:21">
      <c r="B63" s="76" t="s">
        <v>428</v>
      </c>
      <c r="C63" s="73" t="s">
        <v>429</v>
      </c>
      <c r="D63" s="86" t="s">
        <v>115</v>
      </c>
      <c r="E63" s="86" t="s">
        <v>304</v>
      </c>
      <c r="F63" s="73" t="s">
        <v>425</v>
      </c>
      <c r="G63" s="86" t="s">
        <v>2204</v>
      </c>
      <c r="H63" s="73" t="s">
        <v>408</v>
      </c>
      <c r="I63" s="73" t="s">
        <v>308</v>
      </c>
      <c r="J63" s="73"/>
      <c r="K63" s="83">
        <v>5.0100000000133145</v>
      </c>
      <c r="L63" s="86" t="s">
        <v>128</v>
      </c>
      <c r="M63" s="87">
        <v>2E-3</v>
      </c>
      <c r="N63" s="87">
        <v>1.6799999999999995E-2</v>
      </c>
      <c r="O63" s="83">
        <v>40749.746736000001</v>
      </c>
      <c r="P63" s="85">
        <v>92.15</v>
      </c>
      <c r="Q63" s="73"/>
      <c r="R63" s="83">
        <v>37.550889849999997</v>
      </c>
      <c r="S63" s="84">
        <v>1.08665991296E-4</v>
      </c>
      <c r="T63" s="84">
        <f t="shared" si="0"/>
        <v>3.1659762763619282E-3</v>
      </c>
      <c r="U63" s="84">
        <f>T63/'סכום נכסי הקרן'!$C$42</f>
        <v>8.9426210462515356E-8</v>
      </c>
    </row>
    <row r="64" spans="2:21">
      <c r="B64" s="76" t="s">
        <v>430</v>
      </c>
      <c r="C64" s="73" t="s">
        <v>431</v>
      </c>
      <c r="D64" s="86" t="s">
        <v>115</v>
      </c>
      <c r="E64" s="86" t="s">
        <v>304</v>
      </c>
      <c r="F64" s="73" t="s">
        <v>327</v>
      </c>
      <c r="G64" s="86" t="s">
        <v>314</v>
      </c>
      <c r="H64" s="73" t="s">
        <v>416</v>
      </c>
      <c r="I64" s="73" t="s">
        <v>126</v>
      </c>
      <c r="J64" s="73"/>
      <c r="K64" s="83">
        <v>0.82999999999925889</v>
      </c>
      <c r="L64" s="86" t="s">
        <v>128</v>
      </c>
      <c r="M64" s="87">
        <v>0.04</v>
      </c>
      <c r="N64" s="87">
        <v>1.440000000005187E-2</v>
      </c>
      <c r="O64" s="83">
        <v>96890.940436000004</v>
      </c>
      <c r="P64" s="85">
        <v>111.43</v>
      </c>
      <c r="Q64" s="73"/>
      <c r="R64" s="83">
        <v>107.965576376</v>
      </c>
      <c r="S64" s="84">
        <v>7.1771173317293813E-5</v>
      </c>
      <c r="T64" s="84">
        <f t="shared" si="0"/>
        <v>9.1027524203972452E-3</v>
      </c>
      <c r="U64" s="84">
        <f>T64/'סכום נכסי הקרן'!$C$42</f>
        <v>2.5711647298571149E-7</v>
      </c>
    </row>
    <row r="65" spans="2:21">
      <c r="B65" s="76" t="s">
        <v>432</v>
      </c>
      <c r="C65" s="73" t="s">
        <v>433</v>
      </c>
      <c r="D65" s="86" t="s">
        <v>115</v>
      </c>
      <c r="E65" s="86" t="s">
        <v>304</v>
      </c>
      <c r="F65" s="73" t="s">
        <v>434</v>
      </c>
      <c r="G65" s="86" t="s">
        <v>2204</v>
      </c>
      <c r="H65" s="73" t="s">
        <v>416</v>
      </c>
      <c r="I65" s="73" t="s">
        <v>126</v>
      </c>
      <c r="J65" s="73"/>
      <c r="K65" s="83">
        <v>3.3000000000016971</v>
      </c>
      <c r="L65" s="86" t="s">
        <v>128</v>
      </c>
      <c r="M65" s="87">
        <v>4.7500000000000001E-2</v>
      </c>
      <c r="N65" s="87">
        <v>1.5700000000006792E-2</v>
      </c>
      <c r="O65" s="83">
        <v>175188.86361999999</v>
      </c>
      <c r="P65" s="85">
        <v>134.51</v>
      </c>
      <c r="Q65" s="73"/>
      <c r="R65" s="83">
        <v>235.646540112</v>
      </c>
      <c r="S65" s="84">
        <v>9.2825127759232765E-5</v>
      </c>
      <c r="T65" s="84">
        <f t="shared" si="0"/>
        <v>1.986774104639125E-2</v>
      </c>
      <c r="U65" s="84">
        <f>T65/'סכום נכסי הקרן'!$C$42</f>
        <v>5.6118449323030571E-7</v>
      </c>
    </row>
    <row r="66" spans="2:21">
      <c r="B66" s="76" t="s">
        <v>435</v>
      </c>
      <c r="C66" s="73" t="s">
        <v>436</v>
      </c>
      <c r="D66" s="86" t="s">
        <v>115</v>
      </c>
      <c r="E66" s="86" t="s">
        <v>304</v>
      </c>
      <c r="F66" s="73" t="s">
        <v>434</v>
      </c>
      <c r="G66" s="86" t="s">
        <v>2204</v>
      </c>
      <c r="H66" s="73" t="s">
        <v>416</v>
      </c>
      <c r="I66" s="73" t="s">
        <v>126</v>
      </c>
      <c r="J66" s="73"/>
      <c r="K66" s="83">
        <v>5.5000000000557652</v>
      </c>
      <c r="L66" s="86" t="s">
        <v>128</v>
      </c>
      <c r="M66" s="87">
        <v>5.0000000000000001E-3</v>
      </c>
      <c r="N66" s="87">
        <v>1.4700000000243137E-2</v>
      </c>
      <c r="O66" s="83">
        <v>47320.001919000002</v>
      </c>
      <c r="P66" s="85">
        <v>94.74</v>
      </c>
      <c r="Q66" s="73"/>
      <c r="R66" s="83">
        <v>44.830971953000002</v>
      </c>
      <c r="S66" s="84">
        <v>6.2727924820611664E-5</v>
      </c>
      <c r="T66" s="84">
        <f t="shared" si="0"/>
        <v>3.7797717768183596E-3</v>
      </c>
      <c r="U66" s="84">
        <f>T66/'סכום נכסי הקרן'!$C$42</f>
        <v>1.0676348680743984E-7</v>
      </c>
    </row>
    <row r="67" spans="2:21">
      <c r="B67" s="76" t="s">
        <v>437</v>
      </c>
      <c r="C67" s="73" t="s">
        <v>438</v>
      </c>
      <c r="D67" s="86" t="s">
        <v>115</v>
      </c>
      <c r="E67" s="86" t="s">
        <v>304</v>
      </c>
      <c r="F67" s="73" t="s">
        <v>439</v>
      </c>
      <c r="G67" s="86" t="s">
        <v>440</v>
      </c>
      <c r="H67" s="73" t="s">
        <v>408</v>
      </c>
      <c r="I67" s="73" t="s">
        <v>308</v>
      </c>
      <c r="J67" s="73"/>
      <c r="K67" s="83">
        <v>1.2400000009470362</v>
      </c>
      <c r="L67" s="86" t="s">
        <v>128</v>
      </c>
      <c r="M67" s="87">
        <v>4.6500000000000007E-2</v>
      </c>
      <c r="N67" s="87">
        <v>1.5499999986470912E-2</v>
      </c>
      <c r="O67" s="83">
        <v>233.39062200000001</v>
      </c>
      <c r="P67" s="85">
        <v>126.68</v>
      </c>
      <c r="Q67" s="73"/>
      <c r="R67" s="83">
        <v>0.295659228</v>
      </c>
      <c r="S67" s="84">
        <v>4.6064949253985281E-6</v>
      </c>
      <c r="T67" s="84">
        <f t="shared" si="0"/>
        <v>2.4927507855995119E-5</v>
      </c>
      <c r="U67" s="84">
        <f>T67/'סכום נכסי הקרן'!$C$42</f>
        <v>7.0410273774944409E-10</v>
      </c>
    </row>
    <row r="68" spans="2:21">
      <c r="B68" s="76" t="s">
        <v>441</v>
      </c>
      <c r="C68" s="73" t="s">
        <v>442</v>
      </c>
      <c r="D68" s="86" t="s">
        <v>115</v>
      </c>
      <c r="E68" s="86" t="s">
        <v>304</v>
      </c>
      <c r="F68" s="73" t="s">
        <v>443</v>
      </c>
      <c r="G68" s="86" t="s">
        <v>444</v>
      </c>
      <c r="H68" s="73" t="s">
        <v>416</v>
      </c>
      <c r="I68" s="73" t="s">
        <v>126</v>
      </c>
      <c r="J68" s="73"/>
      <c r="K68" s="83">
        <v>7.00999999999115</v>
      </c>
      <c r="L68" s="86" t="s">
        <v>128</v>
      </c>
      <c r="M68" s="87">
        <v>3.85E-2</v>
      </c>
      <c r="N68" s="87">
        <v>1.2900000000010084E-2</v>
      </c>
      <c r="O68" s="83">
        <v>145142.30205100001</v>
      </c>
      <c r="P68" s="85">
        <v>120</v>
      </c>
      <c r="Q68" s="83">
        <v>4.3693855949999998</v>
      </c>
      <c r="R68" s="83">
        <v>178.540148058</v>
      </c>
      <c r="S68" s="84">
        <v>5.5010272737054258E-5</v>
      </c>
      <c r="T68" s="84">
        <f t="shared" si="0"/>
        <v>1.5053008740611089E-2</v>
      </c>
      <c r="U68" s="84">
        <f>T68/'סכום נכסי הקרן'!$C$42</f>
        <v>4.251874967549767E-7</v>
      </c>
    </row>
    <row r="69" spans="2:21">
      <c r="B69" s="76" t="s">
        <v>445</v>
      </c>
      <c r="C69" s="73" t="s">
        <v>446</v>
      </c>
      <c r="D69" s="86" t="s">
        <v>115</v>
      </c>
      <c r="E69" s="86" t="s">
        <v>304</v>
      </c>
      <c r="F69" s="73" t="s">
        <v>443</v>
      </c>
      <c r="G69" s="86" t="s">
        <v>444</v>
      </c>
      <c r="H69" s="73" t="s">
        <v>416</v>
      </c>
      <c r="I69" s="73" t="s">
        <v>126</v>
      </c>
      <c r="J69" s="73"/>
      <c r="K69" s="83">
        <v>4.900000000005714</v>
      </c>
      <c r="L69" s="86" t="s">
        <v>128</v>
      </c>
      <c r="M69" s="87">
        <v>4.4999999999999998E-2</v>
      </c>
      <c r="N69" s="87">
        <v>1.3900000000014285E-2</v>
      </c>
      <c r="O69" s="83">
        <v>295876.444793</v>
      </c>
      <c r="P69" s="85">
        <v>118.3</v>
      </c>
      <c r="Q69" s="73"/>
      <c r="R69" s="83">
        <v>350.02184004999998</v>
      </c>
      <c r="S69" s="84">
        <v>1.0010692273656185E-4</v>
      </c>
      <c r="T69" s="84">
        <f t="shared" si="0"/>
        <v>2.951090763051117E-2</v>
      </c>
      <c r="U69" s="84">
        <f>T69/'סכום נכסי הקרן'!$C$42</f>
        <v>8.3356551229073431E-7</v>
      </c>
    </row>
    <row r="70" spans="2:21">
      <c r="B70" s="76" t="s">
        <v>447</v>
      </c>
      <c r="C70" s="73" t="s">
        <v>448</v>
      </c>
      <c r="D70" s="86" t="s">
        <v>115</v>
      </c>
      <c r="E70" s="86" t="s">
        <v>304</v>
      </c>
      <c r="F70" s="73" t="s">
        <v>443</v>
      </c>
      <c r="G70" s="86" t="s">
        <v>444</v>
      </c>
      <c r="H70" s="73" t="s">
        <v>416</v>
      </c>
      <c r="I70" s="73" t="s">
        <v>126</v>
      </c>
      <c r="J70" s="73"/>
      <c r="K70" s="83">
        <v>9.5800000000372183</v>
      </c>
      <c r="L70" s="86" t="s">
        <v>128</v>
      </c>
      <c r="M70" s="87">
        <v>2.3900000000000001E-2</v>
      </c>
      <c r="N70" s="87">
        <v>1.5700000000067198E-2</v>
      </c>
      <c r="O70" s="83">
        <v>107472.76799999998</v>
      </c>
      <c r="P70" s="85">
        <v>108</v>
      </c>
      <c r="Q70" s="73"/>
      <c r="R70" s="83">
        <v>116.070588246</v>
      </c>
      <c r="S70" s="84">
        <v>8.6728310209338509E-5</v>
      </c>
      <c r="T70" s="84">
        <f t="shared" si="0"/>
        <v>9.7860990841528543E-3</v>
      </c>
      <c r="U70" s="84">
        <f>T70/'סכום נכסי הקרן'!$C$42</f>
        <v>2.7641829246810136E-7</v>
      </c>
    </row>
    <row r="71" spans="2:21">
      <c r="B71" s="76" t="s">
        <v>449</v>
      </c>
      <c r="C71" s="73" t="s">
        <v>450</v>
      </c>
      <c r="D71" s="86" t="s">
        <v>115</v>
      </c>
      <c r="E71" s="86" t="s">
        <v>304</v>
      </c>
      <c r="F71" s="73" t="s">
        <v>451</v>
      </c>
      <c r="G71" s="86" t="s">
        <v>2204</v>
      </c>
      <c r="H71" s="73" t="s">
        <v>416</v>
      </c>
      <c r="I71" s="73" t="s">
        <v>126</v>
      </c>
      <c r="J71" s="73"/>
      <c r="K71" s="83">
        <v>5.1900000000238915</v>
      </c>
      <c r="L71" s="86" t="s">
        <v>128</v>
      </c>
      <c r="M71" s="87">
        <v>1.5800000000000002E-2</v>
      </c>
      <c r="N71" s="87">
        <v>1.7500000000000002E-2</v>
      </c>
      <c r="O71" s="83">
        <v>36514.306854000002</v>
      </c>
      <c r="P71" s="85">
        <v>100.87</v>
      </c>
      <c r="Q71" s="73"/>
      <c r="R71" s="83">
        <v>36.831979848000003</v>
      </c>
      <c r="S71" s="84">
        <v>8.0673325666360786E-5</v>
      </c>
      <c r="T71" s="84">
        <f t="shared" si="0"/>
        <v>3.1053638109779344E-3</v>
      </c>
      <c r="U71" s="84">
        <f>T71/'סכום נכסי הקרן'!$C$42</f>
        <v>8.77141499121724E-8</v>
      </c>
    </row>
    <row r="72" spans="2:21">
      <c r="B72" s="76" t="s">
        <v>452</v>
      </c>
      <c r="C72" s="73" t="s">
        <v>453</v>
      </c>
      <c r="D72" s="86" t="s">
        <v>115</v>
      </c>
      <c r="E72" s="86" t="s">
        <v>304</v>
      </c>
      <c r="F72" s="73" t="s">
        <v>451</v>
      </c>
      <c r="G72" s="86" t="s">
        <v>2204</v>
      </c>
      <c r="H72" s="73" t="s">
        <v>416</v>
      </c>
      <c r="I72" s="73" t="s">
        <v>126</v>
      </c>
      <c r="J72" s="73"/>
      <c r="K72" s="83">
        <v>8.0600000001175651</v>
      </c>
      <c r="L72" s="86" t="s">
        <v>128</v>
      </c>
      <c r="M72" s="87">
        <v>8.3999999999999995E-3</v>
      </c>
      <c r="N72" s="87">
        <v>2.1600000000232229E-2</v>
      </c>
      <c r="O72" s="83">
        <v>30706.209887999998</v>
      </c>
      <c r="P72" s="85">
        <v>89.75</v>
      </c>
      <c r="Q72" s="73"/>
      <c r="R72" s="83">
        <v>27.558822196000001</v>
      </c>
      <c r="S72" s="84">
        <v>1.22824839552E-4</v>
      </c>
      <c r="T72" s="84">
        <f t="shared" si="0"/>
        <v>2.3235288864136608E-3</v>
      </c>
      <c r="U72" s="84">
        <f>T72/'סכום נכסי הקרן'!$C$42</f>
        <v>6.5630429628781098E-8</v>
      </c>
    </row>
    <row r="73" spans="2:21">
      <c r="B73" s="76" t="s">
        <v>454</v>
      </c>
      <c r="C73" s="73" t="s">
        <v>455</v>
      </c>
      <c r="D73" s="86" t="s">
        <v>115</v>
      </c>
      <c r="E73" s="86" t="s">
        <v>304</v>
      </c>
      <c r="F73" s="73" t="s">
        <v>456</v>
      </c>
      <c r="G73" s="86" t="s">
        <v>440</v>
      </c>
      <c r="H73" s="73" t="s">
        <v>416</v>
      </c>
      <c r="I73" s="73" t="s">
        <v>126</v>
      </c>
      <c r="J73" s="73"/>
      <c r="K73" s="83">
        <v>0.65000000112408662</v>
      </c>
      <c r="L73" s="86" t="s">
        <v>128</v>
      </c>
      <c r="M73" s="87">
        <v>4.8899999999999999E-2</v>
      </c>
      <c r="N73" s="87">
        <v>3.3500000023346417E-2</v>
      </c>
      <c r="O73" s="83">
        <v>462.22809799999993</v>
      </c>
      <c r="P73" s="85">
        <v>125.1</v>
      </c>
      <c r="Q73" s="73"/>
      <c r="R73" s="83">
        <v>0.57824735899999991</v>
      </c>
      <c r="S73" s="84">
        <v>1.242013616446141E-5</v>
      </c>
      <c r="T73" s="84">
        <f t="shared" si="0"/>
        <v>4.8752970376358175E-5</v>
      </c>
      <c r="U73" s="84">
        <f>T73/'סכום נכסי הקרן'!$C$42</f>
        <v>1.3770770874375874E-9</v>
      </c>
    </row>
    <row r="74" spans="2:21">
      <c r="B74" s="76" t="s">
        <v>457</v>
      </c>
      <c r="C74" s="73" t="s">
        <v>458</v>
      </c>
      <c r="D74" s="86" t="s">
        <v>115</v>
      </c>
      <c r="E74" s="86" t="s">
        <v>304</v>
      </c>
      <c r="F74" s="73" t="s">
        <v>327</v>
      </c>
      <c r="G74" s="86" t="s">
        <v>314</v>
      </c>
      <c r="H74" s="73" t="s">
        <v>408</v>
      </c>
      <c r="I74" s="73" t="s">
        <v>308</v>
      </c>
      <c r="J74" s="73"/>
      <c r="K74" s="83">
        <v>3.2400000000194717</v>
      </c>
      <c r="L74" s="86" t="s">
        <v>128</v>
      </c>
      <c r="M74" s="87">
        <v>1.6399999999999998E-2</v>
      </c>
      <c r="N74" s="87">
        <v>3.470000000006259E-2</v>
      </c>
      <c r="O74" s="83">
        <f>45524.096/50000</f>
        <v>0.91048191999999994</v>
      </c>
      <c r="P74" s="85">
        <v>4738000</v>
      </c>
      <c r="Q74" s="73"/>
      <c r="R74" s="83">
        <v>43.138634158999999</v>
      </c>
      <c r="S74" s="84">
        <f>370.838188334963%/50000</f>
        <v>7.4167637666992597E-5</v>
      </c>
      <c r="T74" s="84">
        <f t="shared" si="0"/>
        <v>3.6370880393943664E-3</v>
      </c>
      <c r="U74" s="84">
        <f>T74/'סכום נכסי הקרן'!$C$42</f>
        <v>1.0273323995192056E-7</v>
      </c>
    </row>
    <row r="75" spans="2:21">
      <c r="B75" s="76" t="s">
        <v>459</v>
      </c>
      <c r="C75" s="73" t="s">
        <v>460</v>
      </c>
      <c r="D75" s="86" t="s">
        <v>115</v>
      </c>
      <c r="E75" s="86" t="s">
        <v>304</v>
      </c>
      <c r="F75" s="73" t="s">
        <v>327</v>
      </c>
      <c r="G75" s="86" t="s">
        <v>314</v>
      </c>
      <c r="H75" s="73" t="s">
        <v>408</v>
      </c>
      <c r="I75" s="73" t="s">
        <v>308</v>
      </c>
      <c r="J75" s="73"/>
      <c r="K75" s="83">
        <v>7.4200000000419655</v>
      </c>
      <c r="L75" s="86" t="s">
        <v>128</v>
      </c>
      <c r="M75" s="87">
        <v>2.7799999999999998E-2</v>
      </c>
      <c r="N75" s="87">
        <v>3.2900000000389687E-2</v>
      </c>
      <c r="O75" s="83">
        <f>17178.2331/50000</f>
        <v>0.34356466200000002</v>
      </c>
      <c r="P75" s="85">
        <v>4855001</v>
      </c>
      <c r="Q75" s="73"/>
      <c r="R75" s="83">
        <v>16.680068615</v>
      </c>
      <c r="S75" s="84">
        <f>410.765975609756%/50000</f>
        <v>8.2153195121951214E-5</v>
      </c>
      <c r="T75" s="84">
        <f t="shared" ref="T75:T141" si="1">R75/$R$11</f>
        <v>1.406323571402108E-3</v>
      </c>
      <c r="U75" s="84">
        <f>T75/'סכום נכסי הקרן'!$C$42</f>
        <v>3.9723035391508494E-8</v>
      </c>
    </row>
    <row r="76" spans="2:21">
      <c r="B76" s="76" t="s">
        <v>461</v>
      </c>
      <c r="C76" s="73" t="s">
        <v>462</v>
      </c>
      <c r="D76" s="86" t="s">
        <v>115</v>
      </c>
      <c r="E76" s="86" t="s">
        <v>304</v>
      </c>
      <c r="F76" s="73" t="s">
        <v>327</v>
      </c>
      <c r="G76" s="86" t="s">
        <v>314</v>
      </c>
      <c r="H76" s="73" t="s">
        <v>408</v>
      </c>
      <c r="I76" s="73" t="s">
        <v>308</v>
      </c>
      <c r="J76" s="73"/>
      <c r="K76" s="83">
        <v>4.6800000000417414</v>
      </c>
      <c r="L76" s="86" t="s">
        <v>128</v>
      </c>
      <c r="M76" s="87">
        <v>2.4199999999999999E-2</v>
      </c>
      <c r="N76" s="87">
        <v>2.6100000000354253E-2</v>
      </c>
      <c r="O76" s="83">
        <f>36614.88815/50000</f>
        <v>0.73229776299999993</v>
      </c>
      <c r="P76" s="85">
        <v>4972667</v>
      </c>
      <c r="Q76" s="73"/>
      <c r="R76" s="83">
        <v>36.414726211000001</v>
      </c>
      <c r="S76" s="84">
        <f>127.033577871838%/50000</f>
        <v>2.54067155743676E-5</v>
      </c>
      <c r="T76" s="84">
        <f t="shared" si="1"/>
        <v>3.0701844817730972E-3</v>
      </c>
      <c r="U76" s="84">
        <f>T76/'סכום נכסי הקרן'!$C$42</f>
        <v>8.6720474084311499E-8</v>
      </c>
    </row>
    <row r="77" spans="2:21">
      <c r="B77" s="76" t="s">
        <v>463</v>
      </c>
      <c r="C77" s="73" t="s">
        <v>464</v>
      </c>
      <c r="D77" s="86" t="s">
        <v>115</v>
      </c>
      <c r="E77" s="86" t="s">
        <v>304</v>
      </c>
      <c r="F77" s="73" t="s">
        <v>327</v>
      </c>
      <c r="G77" s="86" t="s">
        <v>314</v>
      </c>
      <c r="H77" s="73" t="s">
        <v>408</v>
      </c>
      <c r="I77" s="73" t="s">
        <v>308</v>
      </c>
      <c r="J77" s="73"/>
      <c r="K77" s="83">
        <v>4.2899999999750031</v>
      </c>
      <c r="L77" s="86" t="s">
        <v>128</v>
      </c>
      <c r="M77" s="87">
        <v>1.95E-2</v>
      </c>
      <c r="N77" s="87">
        <v>2.5599999999808845E-2</v>
      </c>
      <c r="O77" s="83">
        <f>55820.36615/50000</f>
        <v>1.116407323</v>
      </c>
      <c r="P77" s="85">
        <v>4873513</v>
      </c>
      <c r="Q77" s="73"/>
      <c r="R77" s="83">
        <v>54.408260284000001</v>
      </c>
      <c r="S77" s="84">
        <f>224.909811636246%/50000</f>
        <v>4.4981962327249194E-5</v>
      </c>
      <c r="T77" s="84">
        <f t="shared" si="1"/>
        <v>4.5872484509782907E-3</v>
      </c>
      <c r="U77" s="84">
        <f>T77/'סכום נכסי הקרן'!$C$42</f>
        <v>1.2957148431081188E-7</v>
      </c>
    </row>
    <row r="78" spans="2:21">
      <c r="B78" s="76" t="s">
        <v>465</v>
      </c>
      <c r="C78" s="73" t="s">
        <v>466</v>
      </c>
      <c r="D78" s="86" t="s">
        <v>115</v>
      </c>
      <c r="E78" s="86" t="s">
        <v>304</v>
      </c>
      <c r="F78" s="73" t="s">
        <v>327</v>
      </c>
      <c r="G78" s="86" t="s">
        <v>314</v>
      </c>
      <c r="H78" s="73" t="s">
        <v>416</v>
      </c>
      <c r="I78" s="73" t="s">
        <v>126</v>
      </c>
      <c r="J78" s="73"/>
      <c r="K78" s="83">
        <v>0.35999999999285709</v>
      </c>
      <c r="L78" s="86" t="s">
        <v>128</v>
      </c>
      <c r="M78" s="87">
        <v>0.05</v>
      </c>
      <c r="N78" s="87">
        <v>8.1599999999869055E-2</v>
      </c>
      <c r="O78" s="83">
        <v>61111.763958000003</v>
      </c>
      <c r="P78" s="85">
        <v>109.96</v>
      </c>
      <c r="Q78" s="73"/>
      <c r="R78" s="83">
        <v>67.198499842999993</v>
      </c>
      <c r="S78" s="84">
        <v>6.1111825069825075E-5</v>
      </c>
      <c r="T78" s="84">
        <f t="shared" si="1"/>
        <v>5.665614241363943E-3</v>
      </c>
      <c r="U78" s="84">
        <f>T78/'סכום נכסי הקרן'!$C$42</f>
        <v>1.6003101960379836E-7</v>
      </c>
    </row>
    <row r="79" spans="2:21">
      <c r="B79" s="76" t="s">
        <v>467</v>
      </c>
      <c r="C79" s="73" t="s">
        <v>468</v>
      </c>
      <c r="D79" s="86" t="s">
        <v>115</v>
      </c>
      <c r="E79" s="86" t="s">
        <v>304</v>
      </c>
      <c r="F79" s="73" t="s">
        <v>469</v>
      </c>
      <c r="G79" s="86" t="s">
        <v>2204</v>
      </c>
      <c r="H79" s="73" t="s">
        <v>408</v>
      </c>
      <c r="I79" s="73" t="s">
        <v>308</v>
      </c>
      <c r="J79" s="73"/>
      <c r="K79" s="83">
        <v>3.5499999999970755</v>
      </c>
      <c r="L79" s="86" t="s">
        <v>128</v>
      </c>
      <c r="M79" s="87">
        <v>2.8500000000000001E-2</v>
      </c>
      <c r="N79" s="87">
        <v>1.6900000000029246E-2</v>
      </c>
      <c r="O79" s="83">
        <v>79401.130046000006</v>
      </c>
      <c r="P79" s="85">
        <v>107.66</v>
      </c>
      <c r="Q79" s="73"/>
      <c r="R79" s="83">
        <v>85.483258875000004</v>
      </c>
      <c r="S79" s="84">
        <v>1.1625348469399708E-4</v>
      </c>
      <c r="T79" s="84">
        <f t="shared" si="1"/>
        <v>7.207231858031596E-3</v>
      </c>
      <c r="U79" s="84">
        <f>T79/'סכום נכסי הקרן'!$C$42</f>
        <v>2.0357557250211036E-7</v>
      </c>
    </row>
    <row r="80" spans="2:21">
      <c r="B80" s="76" t="s">
        <v>622</v>
      </c>
      <c r="C80" s="73" t="s">
        <v>623</v>
      </c>
      <c r="D80" s="86" t="s">
        <v>115</v>
      </c>
      <c r="E80" s="86" t="s">
        <v>304</v>
      </c>
      <c r="F80" s="73" t="s">
        <v>469</v>
      </c>
      <c r="G80" s="86" t="s">
        <v>2204</v>
      </c>
      <c r="H80" s="118" t="s">
        <v>408</v>
      </c>
      <c r="I80" s="118" t="s">
        <v>308</v>
      </c>
      <c r="J80" s="73"/>
      <c r="K80" s="83">
        <v>5.0500000001711038</v>
      </c>
      <c r="L80" s="86" t="s">
        <v>128</v>
      </c>
      <c r="M80" s="87">
        <v>2.4E-2</v>
      </c>
      <c r="N80" s="87">
        <v>1.9000000000526474E-2</v>
      </c>
      <c r="O80" s="83">
        <v>7355.0094509999999</v>
      </c>
      <c r="P80" s="85">
        <v>103.3</v>
      </c>
      <c r="Q80" s="73"/>
      <c r="R80" s="83">
        <v>7.5977242139999994</v>
      </c>
      <c r="S80" s="84">
        <v>1.4978120366627259E-5</v>
      </c>
      <c r="T80" s="84">
        <f>R80/$R$11</f>
        <v>6.405764207439834E-4</v>
      </c>
      <c r="U80" s="84">
        <f>T80/'סכום נכסי הקרן'!$C$42</f>
        <v>1.8093730596302046E-8</v>
      </c>
    </row>
    <row r="81" spans="2:21">
      <c r="B81" s="76" t="s">
        <v>470</v>
      </c>
      <c r="C81" s="73" t="s">
        <v>471</v>
      </c>
      <c r="D81" s="86" t="s">
        <v>115</v>
      </c>
      <c r="E81" s="86" t="s">
        <v>304</v>
      </c>
      <c r="F81" s="73" t="s">
        <v>472</v>
      </c>
      <c r="G81" s="86" t="s">
        <v>2204</v>
      </c>
      <c r="H81" s="73" t="s">
        <v>408</v>
      </c>
      <c r="I81" s="73" t="s">
        <v>308</v>
      </c>
      <c r="J81" s="73"/>
      <c r="K81" s="83">
        <v>0.26999999998567836</v>
      </c>
      <c r="L81" s="86" t="s">
        <v>128</v>
      </c>
      <c r="M81" s="87">
        <v>5.0999999999999997E-2</v>
      </c>
      <c r="N81" s="87">
        <v>4.8699999999466198E-2</v>
      </c>
      <c r="O81" s="83">
        <v>27275.174103999998</v>
      </c>
      <c r="P81" s="85">
        <v>112.64</v>
      </c>
      <c r="Q81" s="73"/>
      <c r="R81" s="83">
        <v>30.722755971999998</v>
      </c>
      <c r="S81" s="84">
        <v>6.1396251386941462E-5</v>
      </c>
      <c r="T81" s="84">
        <f t="shared" si="1"/>
        <v>2.5902852619565488E-3</v>
      </c>
      <c r="U81" s="84">
        <f>T81/'סכום נכסי הקרן'!$C$42</f>
        <v>7.316523396690086E-8</v>
      </c>
    </row>
    <row r="82" spans="2:21">
      <c r="B82" s="76" t="s">
        <v>473</v>
      </c>
      <c r="C82" s="73" t="s">
        <v>474</v>
      </c>
      <c r="D82" s="86" t="s">
        <v>115</v>
      </c>
      <c r="E82" s="86" t="s">
        <v>304</v>
      </c>
      <c r="F82" s="73" t="s">
        <v>472</v>
      </c>
      <c r="G82" s="86" t="s">
        <v>2204</v>
      </c>
      <c r="H82" s="73" t="s">
        <v>408</v>
      </c>
      <c r="I82" s="73" t="s">
        <v>308</v>
      </c>
      <c r="J82" s="73"/>
      <c r="K82" s="83">
        <v>1.6800000000067037</v>
      </c>
      <c r="L82" s="86" t="s">
        <v>128</v>
      </c>
      <c r="M82" s="87">
        <v>2.5499999999999998E-2</v>
      </c>
      <c r="N82" s="87">
        <v>3.1100000000089979E-2</v>
      </c>
      <c r="O82" s="83">
        <v>112245.12378700002</v>
      </c>
      <c r="P82" s="85">
        <v>101</v>
      </c>
      <c r="Q82" s="73"/>
      <c r="R82" s="83">
        <v>113.36757051799999</v>
      </c>
      <c r="S82" s="84">
        <v>1.0186437897538018E-4</v>
      </c>
      <c r="T82" s="84">
        <f t="shared" si="1"/>
        <v>9.5582032863270744E-3</v>
      </c>
      <c r="U82" s="84">
        <f>T82/'סכום נכסי הקרן'!$C$42</f>
        <v>2.699811445551328E-7</v>
      </c>
    </row>
    <row r="83" spans="2:21">
      <c r="B83" s="76" t="s">
        <v>475</v>
      </c>
      <c r="C83" s="73" t="s">
        <v>476</v>
      </c>
      <c r="D83" s="86" t="s">
        <v>115</v>
      </c>
      <c r="E83" s="86" t="s">
        <v>304</v>
      </c>
      <c r="F83" s="73" t="s">
        <v>472</v>
      </c>
      <c r="G83" s="86" t="s">
        <v>2204</v>
      </c>
      <c r="H83" s="73" t="s">
        <v>408</v>
      </c>
      <c r="I83" s="73" t="s">
        <v>308</v>
      </c>
      <c r="J83" s="73"/>
      <c r="K83" s="83">
        <v>6.049999999986186</v>
      </c>
      <c r="L83" s="86" t="s">
        <v>128</v>
      </c>
      <c r="M83" s="87">
        <v>2.35E-2</v>
      </c>
      <c r="N83" s="87">
        <v>2.4599999999909583E-2</v>
      </c>
      <c r="O83" s="83">
        <v>77317.012982</v>
      </c>
      <c r="P83" s="85">
        <v>100.7</v>
      </c>
      <c r="Q83" s="83">
        <v>1.7724059090000002</v>
      </c>
      <c r="R83" s="83">
        <v>79.630637981999996</v>
      </c>
      <c r="S83" s="84">
        <v>9.9569904166342866E-5</v>
      </c>
      <c r="T83" s="84">
        <f t="shared" si="1"/>
        <v>6.7137879216616512E-3</v>
      </c>
      <c r="U83" s="84">
        <f>T83/'סכום נכסי הקרן'!$C$42</f>
        <v>1.8963774813029368E-7</v>
      </c>
    </row>
    <row r="84" spans="2:21">
      <c r="B84" s="76" t="s">
        <v>477</v>
      </c>
      <c r="C84" s="73" t="s">
        <v>478</v>
      </c>
      <c r="D84" s="86" t="s">
        <v>115</v>
      </c>
      <c r="E84" s="86" t="s">
        <v>304</v>
      </c>
      <c r="F84" s="73" t="s">
        <v>472</v>
      </c>
      <c r="G84" s="86" t="s">
        <v>2204</v>
      </c>
      <c r="H84" s="73" t="s">
        <v>408</v>
      </c>
      <c r="I84" s="73" t="s">
        <v>308</v>
      </c>
      <c r="J84" s="73"/>
      <c r="K84" s="83">
        <v>4.7499999999833076</v>
      </c>
      <c r="L84" s="86" t="s">
        <v>128</v>
      </c>
      <c r="M84" s="87">
        <v>1.7600000000000001E-2</v>
      </c>
      <c r="N84" s="87">
        <v>2.2199999999936562E-2</v>
      </c>
      <c r="O84" s="83">
        <v>119809.999343</v>
      </c>
      <c r="P84" s="85">
        <v>100</v>
      </c>
      <c r="Q84" s="73"/>
      <c r="R84" s="83">
        <v>119.809998408</v>
      </c>
      <c r="S84" s="84">
        <v>9.375607874320571E-5</v>
      </c>
      <c r="T84" s="84">
        <f t="shared" si="1"/>
        <v>1.0101374804855347E-2</v>
      </c>
      <c r="U84" s="84">
        <f>T84/'סכום נכסי הקרן'!$C$42</f>
        <v>2.8532357491249807E-7</v>
      </c>
    </row>
    <row r="85" spans="2:21">
      <c r="B85" s="76" t="s">
        <v>479</v>
      </c>
      <c r="C85" s="73" t="s">
        <v>480</v>
      </c>
      <c r="D85" s="86" t="s">
        <v>115</v>
      </c>
      <c r="E85" s="86" t="s">
        <v>304</v>
      </c>
      <c r="F85" s="73" t="s">
        <v>472</v>
      </c>
      <c r="G85" s="86" t="s">
        <v>2204</v>
      </c>
      <c r="H85" s="73" t="s">
        <v>408</v>
      </c>
      <c r="I85" s="73" t="s">
        <v>308</v>
      </c>
      <c r="J85" s="73"/>
      <c r="K85" s="83">
        <v>5.2799999999944855</v>
      </c>
      <c r="L85" s="86" t="s">
        <v>128</v>
      </c>
      <c r="M85" s="87">
        <v>2.1499999999999998E-2</v>
      </c>
      <c r="N85" s="87">
        <v>2.4199999999960361E-2</v>
      </c>
      <c r="O85" s="83">
        <v>114341.234719</v>
      </c>
      <c r="P85" s="85">
        <v>101.5</v>
      </c>
      <c r="Q85" s="73"/>
      <c r="R85" s="83">
        <v>116.056356713</v>
      </c>
      <c r="S85" s="84">
        <v>9.0696552582735239E-5</v>
      </c>
      <c r="T85" s="84">
        <f t="shared" si="1"/>
        <v>9.7848992005806074E-3</v>
      </c>
      <c r="U85" s="84">
        <f>T85/'סכום נכסי הקרן'!$C$42</f>
        <v>2.7638440053983158E-7</v>
      </c>
    </row>
    <row r="86" spans="2:21">
      <c r="B86" s="76" t="s">
        <v>481</v>
      </c>
      <c r="C86" s="73" t="s">
        <v>482</v>
      </c>
      <c r="D86" s="86" t="s">
        <v>115</v>
      </c>
      <c r="E86" s="86" t="s">
        <v>304</v>
      </c>
      <c r="F86" s="73" t="s">
        <v>472</v>
      </c>
      <c r="G86" s="86" t="s">
        <v>2204</v>
      </c>
      <c r="H86" s="73" t="s">
        <v>408</v>
      </c>
      <c r="I86" s="73" t="s">
        <v>308</v>
      </c>
      <c r="J86" s="73"/>
      <c r="K86" s="83">
        <v>7.3399999999871204</v>
      </c>
      <c r="L86" s="86" t="s">
        <v>128</v>
      </c>
      <c r="M86" s="87">
        <v>6.5000000000000006E-3</v>
      </c>
      <c r="N86" s="87">
        <v>1.8300000000064379E-2</v>
      </c>
      <c r="O86" s="83">
        <v>50805.684287999997</v>
      </c>
      <c r="P86" s="85">
        <v>91.71</v>
      </c>
      <c r="Q86" s="73"/>
      <c r="R86" s="83">
        <v>46.593894590000012</v>
      </c>
      <c r="S86" s="84">
        <v>1.2701421071999999E-4</v>
      </c>
      <c r="T86" s="84">
        <f t="shared" si="1"/>
        <v>3.9284066365540054E-3</v>
      </c>
      <c r="U86" s="84">
        <f>T86/'סכום נכסי הקרן'!$C$42</f>
        <v>1.1096182914753476E-7</v>
      </c>
    </row>
    <row r="87" spans="2:21">
      <c r="B87" s="76" t="s">
        <v>483</v>
      </c>
      <c r="C87" s="73" t="s">
        <v>484</v>
      </c>
      <c r="D87" s="86" t="s">
        <v>115</v>
      </c>
      <c r="E87" s="86" t="s">
        <v>304</v>
      </c>
      <c r="F87" s="73" t="s">
        <v>357</v>
      </c>
      <c r="G87" s="86" t="s">
        <v>314</v>
      </c>
      <c r="H87" s="73" t="s">
        <v>408</v>
      </c>
      <c r="I87" s="73" t="s">
        <v>308</v>
      </c>
      <c r="J87" s="73"/>
      <c r="K87" s="83">
        <v>0.24999999999815201</v>
      </c>
      <c r="L87" s="86" t="s">
        <v>128</v>
      </c>
      <c r="M87" s="87">
        <v>6.5000000000000002E-2</v>
      </c>
      <c r="N87" s="87">
        <v>9.0899999999807066E-2</v>
      </c>
      <c r="O87" s="83">
        <v>120285.61509199999</v>
      </c>
      <c r="P87" s="85">
        <v>110.66</v>
      </c>
      <c r="Q87" s="83">
        <v>2.1751690130000001</v>
      </c>
      <c r="R87" s="83">
        <v>135.28323992899999</v>
      </c>
      <c r="S87" s="84">
        <v>7.6371819106031745E-5</v>
      </c>
      <c r="T87" s="84">
        <f t="shared" si="1"/>
        <v>1.1405948831452066E-2</v>
      </c>
      <c r="U87" s="84">
        <f>T87/'סכום נכסי הקרן'!$C$42</f>
        <v>3.221725912293318E-7</v>
      </c>
    </row>
    <row r="88" spans="2:21">
      <c r="B88" s="76" t="s">
        <v>485</v>
      </c>
      <c r="C88" s="73" t="s">
        <v>486</v>
      </c>
      <c r="D88" s="86" t="s">
        <v>115</v>
      </c>
      <c r="E88" s="86" t="s">
        <v>304</v>
      </c>
      <c r="F88" s="73" t="s">
        <v>487</v>
      </c>
      <c r="G88" s="86" t="s">
        <v>2204</v>
      </c>
      <c r="H88" s="73" t="s">
        <v>408</v>
      </c>
      <c r="I88" s="73" t="s">
        <v>308</v>
      </c>
      <c r="J88" s="73"/>
      <c r="K88" s="83">
        <v>7.0299999999456189</v>
      </c>
      <c r="L88" s="86" t="s">
        <v>128</v>
      </c>
      <c r="M88" s="87">
        <v>3.5000000000000003E-2</v>
      </c>
      <c r="N88" s="87">
        <v>1.6599999999917743E-2</v>
      </c>
      <c r="O88" s="83">
        <v>37878.542429000001</v>
      </c>
      <c r="P88" s="85">
        <v>115.54</v>
      </c>
      <c r="Q88" s="73"/>
      <c r="R88" s="83">
        <v>43.764870746</v>
      </c>
      <c r="S88" s="84">
        <v>8.5695675050219199E-5</v>
      </c>
      <c r="T88" s="84">
        <f t="shared" si="1"/>
        <v>3.6898870592245677E-3</v>
      </c>
      <c r="U88" s="84">
        <f>T88/'סכום נכסי הקרן'!$C$42</f>
        <v>1.0422460180917864E-7</v>
      </c>
    </row>
    <row r="89" spans="2:21">
      <c r="B89" s="76" t="s">
        <v>488</v>
      </c>
      <c r="C89" s="73" t="s">
        <v>489</v>
      </c>
      <c r="D89" s="86" t="s">
        <v>115</v>
      </c>
      <c r="E89" s="86" t="s">
        <v>304</v>
      </c>
      <c r="F89" s="73" t="s">
        <v>487</v>
      </c>
      <c r="G89" s="86" t="s">
        <v>2204</v>
      </c>
      <c r="H89" s="73" t="s">
        <v>408</v>
      </c>
      <c r="I89" s="73" t="s">
        <v>308</v>
      </c>
      <c r="J89" s="73"/>
      <c r="K89" s="83">
        <v>2.8499999999725247</v>
      </c>
      <c r="L89" s="86" t="s">
        <v>128</v>
      </c>
      <c r="M89" s="87">
        <v>0.04</v>
      </c>
      <c r="N89" s="87">
        <v>1.9199999999853466E-2</v>
      </c>
      <c r="O89" s="83">
        <v>25749.615715</v>
      </c>
      <c r="P89" s="85">
        <v>106.01</v>
      </c>
      <c r="Q89" s="73"/>
      <c r="R89" s="83">
        <v>27.297168194999998</v>
      </c>
      <c r="S89" s="84">
        <v>3.8869259131173567E-5</v>
      </c>
      <c r="T89" s="84">
        <f t="shared" si="1"/>
        <v>2.3014684142626612E-3</v>
      </c>
      <c r="U89" s="84">
        <f>T89/'סכום נכסי הקרן'!$C$42</f>
        <v>6.5007309221907839E-8</v>
      </c>
    </row>
    <row r="90" spans="2:21">
      <c r="B90" s="76" t="s">
        <v>490</v>
      </c>
      <c r="C90" s="73" t="s">
        <v>491</v>
      </c>
      <c r="D90" s="86" t="s">
        <v>115</v>
      </c>
      <c r="E90" s="86" t="s">
        <v>304</v>
      </c>
      <c r="F90" s="73" t="s">
        <v>487</v>
      </c>
      <c r="G90" s="86" t="s">
        <v>2204</v>
      </c>
      <c r="H90" s="73" t="s">
        <v>408</v>
      </c>
      <c r="I90" s="73" t="s">
        <v>308</v>
      </c>
      <c r="J90" s="73"/>
      <c r="K90" s="83">
        <v>5.6199999999962369</v>
      </c>
      <c r="L90" s="86" t="s">
        <v>128</v>
      </c>
      <c r="M90" s="87">
        <v>0.04</v>
      </c>
      <c r="N90" s="87">
        <v>1.2699999999962366E-2</v>
      </c>
      <c r="O90" s="83">
        <v>90760.944002000004</v>
      </c>
      <c r="P90" s="85">
        <v>117.1</v>
      </c>
      <c r="Q90" s="73"/>
      <c r="R90" s="83">
        <v>106.28106511999999</v>
      </c>
      <c r="S90" s="84">
        <v>9.0201516183065989E-5</v>
      </c>
      <c r="T90" s="84">
        <f t="shared" si="1"/>
        <v>8.9607285510544896E-3</v>
      </c>
      <c r="U90" s="84">
        <f>T90/'סכום נכסי הקרן'!$C$42</f>
        <v>2.531048647733023E-7</v>
      </c>
    </row>
    <row r="91" spans="2:21">
      <c r="B91" s="76" t="s">
        <v>492</v>
      </c>
      <c r="C91" s="73" t="s">
        <v>493</v>
      </c>
      <c r="D91" s="86" t="s">
        <v>115</v>
      </c>
      <c r="E91" s="86" t="s">
        <v>304</v>
      </c>
      <c r="F91" s="73" t="s">
        <v>494</v>
      </c>
      <c r="G91" s="86" t="s">
        <v>123</v>
      </c>
      <c r="H91" s="73" t="s">
        <v>408</v>
      </c>
      <c r="I91" s="73" t="s">
        <v>308</v>
      </c>
      <c r="J91" s="73"/>
      <c r="K91" s="83">
        <v>4.6999999997139881</v>
      </c>
      <c r="L91" s="86" t="s">
        <v>128</v>
      </c>
      <c r="M91" s="87">
        <v>2.9900000000000003E-2</v>
      </c>
      <c r="N91" s="87">
        <v>1.3300000000603805E-2</v>
      </c>
      <c r="O91" s="83">
        <v>2880.2944670000002</v>
      </c>
      <c r="P91" s="85">
        <v>109.25</v>
      </c>
      <c r="Q91" s="73"/>
      <c r="R91" s="83">
        <v>3.1467215569999998</v>
      </c>
      <c r="S91" s="84">
        <v>9.7556079425561826E-6</v>
      </c>
      <c r="T91" s="84">
        <f t="shared" si="1"/>
        <v>2.6530518551156701E-4</v>
      </c>
      <c r="U91" s="84">
        <f>T91/'סכום נכסי הקרן'!$C$42</f>
        <v>7.4938140040698935E-9</v>
      </c>
    </row>
    <row r="92" spans="2:21">
      <c r="B92" s="76" t="s">
        <v>495</v>
      </c>
      <c r="C92" s="73" t="s">
        <v>496</v>
      </c>
      <c r="D92" s="86" t="s">
        <v>115</v>
      </c>
      <c r="E92" s="86" t="s">
        <v>304</v>
      </c>
      <c r="F92" s="73" t="s">
        <v>494</v>
      </c>
      <c r="G92" s="86" t="s">
        <v>123</v>
      </c>
      <c r="H92" s="73" t="s">
        <v>408</v>
      </c>
      <c r="I92" s="73" t="s">
        <v>308</v>
      </c>
      <c r="J92" s="73"/>
      <c r="K92" s="83">
        <v>4.1800000000318764</v>
      </c>
      <c r="L92" s="86" t="s">
        <v>128</v>
      </c>
      <c r="M92" s="87">
        <v>4.2999999999999997E-2</v>
      </c>
      <c r="N92" s="87">
        <v>1.6900000000069165E-2</v>
      </c>
      <c r="O92" s="83">
        <v>29352.130515999997</v>
      </c>
      <c r="P92" s="85">
        <v>113.29</v>
      </c>
      <c r="Q92" s="73"/>
      <c r="R92" s="83">
        <v>33.253029733000005</v>
      </c>
      <c r="S92" s="84">
        <v>3.197976679484149E-5</v>
      </c>
      <c r="T92" s="84">
        <f t="shared" si="1"/>
        <v>2.8036167364442854E-3</v>
      </c>
      <c r="U92" s="84">
        <f>T92/'סכום נכסי הקרן'!$C$42</f>
        <v>7.9190997797873471E-8</v>
      </c>
    </row>
    <row r="93" spans="2:21">
      <c r="B93" s="76" t="s">
        <v>497</v>
      </c>
      <c r="C93" s="73" t="s">
        <v>498</v>
      </c>
      <c r="D93" s="86" t="s">
        <v>115</v>
      </c>
      <c r="E93" s="86" t="s">
        <v>304</v>
      </c>
      <c r="F93" s="73" t="s">
        <v>499</v>
      </c>
      <c r="G93" s="86" t="s">
        <v>500</v>
      </c>
      <c r="H93" s="73" t="s">
        <v>501</v>
      </c>
      <c r="I93" s="73" t="s">
        <v>308</v>
      </c>
      <c r="J93" s="73"/>
      <c r="K93" s="83">
        <v>7.1399999999969372</v>
      </c>
      <c r="L93" s="86" t="s">
        <v>128</v>
      </c>
      <c r="M93" s="87">
        <v>5.1500000000000004E-2</v>
      </c>
      <c r="N93" s="87">
        <v>2.639999999999882E-2</v>
      </c>
      <c r="O93" s="83">
        <v>233436.50768499999</v>
      </c>
      <c r="P93" s="85">
        <v>145.5</v>
      </c>
      <c r="Q93" s="73"/>
      <c r="R93" s="83">
        <v>339.65012088600002</v>
      </c>
      <c r="S93" s="84">
        <v>6.5737837638009557E-5</v>
      </c>
      <c r="T93" s="84">
        <f t="shared" si="1"/>
        <v>2.8636451207521445E-2</v>
      </c>
      <c r="U93" s="84">
        <f>T93/'סכום נכסי הקרן'!$C$42</f>
        <v>8.0886560385919121E-7</v>
      </c>
    </row>
    <row r="94" spans="2:21">
      <c r="B94" s="76" t="s">
        <v>502</v>
      </c>
      <c r="C94" s="73" t="s">
        <v>503</v>
      </c>
      <c r="D94" s="86" t="s">
        <v>115</v>
      </c>
      <c r="E94" s="86" t="s">
        <v>304</v>
      </c>
      <c r="F94" s="73" t="s">
        <v>504</v>
      </c>
      <c r="G94" s="86" t="s">
        <v>152</v>
      </c>
      <c r="H94" s="73" t="s">
        <v>501</v>
      </c>
      <c r="I94" s="73" t="s">
        <v>308</v>
      </c>
      <c r="J94" s="73"/>
      <c r="K94" s="83">
        <v>1.6099999999977372</v>
      </c>
      <c r="L94" s="86" t="s">
        <v>128</v>
      </c>
      <c r="M94" s="87">
        <v>3.7000000000000005E-2</v>
      </c>
      <c r="N94" s="87">
        <v>2.4599999999959508E-2</v>
      </c>
      <c r="O94" s="83">
        <v>78365.633931000004</v>
      </c>
      <c r="P94" s="85">
        <v>107.15</v>
      </c>
      <c r="Q94" s="73"/>
      <c r="R94" s="83">
        <v>83.968783278999993</v>
      </c>
      <c r="S94" s="84">
        <v>5.2244140296725453E-5</v>
      </c>
      <c r="T94" s="84">
        <f t="shared" si="1"/>
        <v>7.0795439702819761E-3</v>
      </c>
      <c r="U94" s="84">
        <f>T94/'סכום נכסי הקרן'!$C$42</f>
        <v>1.9996889862755661E-7</v>
      </c>
    </row>
    <row r="95" spans="2:21">
      <c r="B95" s="76" t="s">
        <v>505</v>
      </c>
      <c r="C95" s="73" t="s">
        <v>506</v>
      </c>
      <c r="D95" s="86" t="s">
        <v>115</v>
      </c>
      <c r="E95" s="86" t="s">
        <v>304</v>
      </c>
      <c r="F95" s="73" t="s">
        <v>504</v>
      </c>
      <c r="G95" s="86" t="s">
        <v>152</v>
      </c>
      <c r="H95" s="73" t="s">
        <v>501</v>
      </c>
      <c r="I95" s="73" t="s">
        <v>308</v>
      </c>
      <c r="J95" s="73"/>
      <c r="K95" s="83">
        <v>4.2400000000058506</v>
      </c>
      <c r="L95" s="86" t="s">
        <v>128</v>
      </c>
      <c r="M95" s="87">
        <v>2.2000000000000002E-2</v>
      </c>
      <c r="N95" s="87">
        <v>2.400000000006269E-2</v>
      </c>
      <c r="O95" s="83">
        <v>95496.356670999987</v>
      </c>
      <c r="P95" s="85">
        <v>100.22</v>
      </c>
      <c r="Q95" s="73"/>
      <c r="R95" s="83">
        <v>95.706450731000004</v>
      </c>
      <c r="S95" s="84">
        <v>1.0831134223460752E-4</v>
      </c>
      <c r="T95" s="84">
        <f t="shared" si="1"/>
        <v>8.0691657033833981E-3</v>
      </c>
      <c r="U95" s="84">
        <f>T95/'סכום נכסי הקרן'!$C$42</f>
        <v>2.2792176802944027E-7</v>
      </c>
    </row>
    <row r="96" spans="2:21">
      <c r="B96" s="76" t="s">
        <v>507</v>
      </c>
      <c r="C96" s="73" t="s">
        <v>508</v>
      </c>
      <c r="D96" s="86" t="s">
        <v>115</v>
      </c>
      <c r="E96" s="86" t="s">
        <v>304</v>
      </c>
      <c r="F96" s="73" t="s">
        <v>425</v>
      </c>
      <c r="G96" s="86" t="s">
        <v>2204</v>
      </c>
      <c r="H96" s="73" t="s">
        <v>509</v>
      </c>
      <c r="I96" s="73" t="s">
        <v>126</v>
      </c>
      <c r="J96" s="73"/>
      <c r="K96" s="83">
        <v>1.709999999981811</v>
      </c>
      <c r="L96" s="86" t="s">
        <v>128</v>
      </c>
      <c r="M96" s="87">
        <v>2.8500000000000001E-2</v>
      </c>
      <c r="N96" s="87">
        <v>2.5699999999388191E-2</v>
      </c>
      <c r="O96" s="83">
        <v>23693.131946000001</v>
      </c>
      <c r="P96" s="85">
        <v>102.1</v>
      </c>
      <c r="Q96" s="73"/>
      <c r="R96" s="83">
        <v>24.190686964000005</v>
      </c>
      <c r="S96" s="84">
        <v>5.5344578902314124E-5</v>
      </c>
      <c r="T96" s="84">
        <f t="shared" si="1"/>
        <v>2.0395559557404679E-3</v>
      </c>
      <c r="U96" s="84">
        <f>T96/'סכום נכסי הקרן'!$C$42</f>
        <v>5.7609326232131657E-8</v>
      </c>
    </row>
    <row r="97" spans="2:21">
      <c r="B97" s="76" t="s">
        <v>510</v>
      </c>
      <c r="C97" s="73" t="s">
        <v>511</v>
      </c>
      <c r="D97" s="86" t="s">
        <v>115</v>
      </c>
      <c r="E97" s="86" t="s">
        <v>304</v>
      </c>
      <c r="F97" s="73" t="s">
        <v>425</v>
      </c>
      <c r="G97" s="86" t="s">
        <v>2204</v>
      </c>
      <c r="H97" s="73" t="s">
        <v>509</v>
      </c>
      <c r="I97" s="73" t="s">
        <v>126</v>
      </c>
      <c r="J97" s="73"/>
      <c r="K97" s="83">
        <v>3.590000000090531</v>
      </c>
      <c r="L97" s="86" t="s">
        <v>128</v>
      </c>
      <c r="M97" s="87">
        <v>2.5000000000000001E-2</v>
      </c>
      <c r="N97" s="87">
        <v>2.9600000000955289E-2</v>
      </c>
      <c r="O97" s="83">
        <v>18059.068273000001</v>
      </c>
      <c r="P97" s="85">
        <v>99.7</v>
      </c>
      <c r="Q97" s="73"/>
      <c r="R97" s="83">
        <v>18.004890243000002</v>
      </c>
      <c r="S97" s="84">
        <v>3.9899182142767549E-5</v>
      </c>
      <c r="T97" s="84">
        <f t="shared" si="1"/>
        <v>1.5180214262708973E-3</v>
      </c>
      <c r="U97" s="84">
        <f>T97/'סכום נכסי הקרן'!$C$42</f>
        <v>4.2878054572254228E-8</v>
      </c>
    </row>
    <row r="98" spans="2:21">
      <c r="B98" s="76" t="s">
        <v>512</v>
      </c>
      <c r="C98" s="73" t="s">
        <v>513</v>
      </c>
      <c r="D98" s="86" t="s">
        <v>115</v>
      </c>
      <c r="E98" s="86" t="s">
        <v>304</v>
      </c>
      <c r="F98" s="73" t="s">
        <v>425</v>
      </c>
      <c r="G98" s="86" t="s">
        <v>2204</v>
      </c>
      <c r="H98" s="73" t="s">
        <v>509</v>
      </c>
      <c r="I98" s="73" t="s">
        <v>126</v>
      </c>
      <c r="J98" s="73"/>
      <c r="K98" s="83">
        <v>4.5799999999202061</v>
      </c>
      <c r="L98" s="86" t="s">
        <v>128</v>
      </c>
      <c r="M98" s="87">
        <v>1.34E-2</v>
      </c>
      <c r="N98" s="87">
        <v>2.1599999999377215E-2</v>
      </c>
      <c r="O98" s="83">
        <v>20961.534030999999</v>
      </c>
      <c r="P98" s="85">
        <v>98.05</v>
      </c>
      <c r="Q98" s="73"/>
      <c r="R98" s="83">
        <v>20.552783307999999</v>
      </c>
      <c r="S98" s="84">
        <v>5.3246766264092486E-5</v>
      </c>
      <c r="T98" s="84">
        <f t="shared" si="1"/>
        <v>1.7328384127849219E-3</v>
      </c>
      <c r="U98" s="84">
        <f>T98/'סכום נכסי הקרן'!$C$42</f>
        <v>4.8945778196829614E-8</v>
      </c>
    </row>
    <row r="99" spans="2:21">
      <c r="B99" s="76" t="s">
        <v>514</v>
      </c>
      <c r="C99" s="73" t="s">
        <v>515</v>
      </c>
      <c r="D99" s="86" t="s">
        <v>115</v>
      </c>
      <c r="E99" s="86" t="s">
        <v>304</v>
      </c>
      <c r="F99" s="73" t="s">
        <v>425</v>
      </c>
      <c r="G99" s="86" t="s">
        <v>2204</v>
      </c>
      <c r="H99" s="73" t="s">
        <v>509</v>
      </c>
      <c r="I99" s="73" t="s">
        <v>126</v>
      </c>
      <c r="J99" s="73"/>
      <c r="K99" s="83">
        <v>4.7300000000541393</v>
      </c>
      <c r="L99" s="86" t="s">
        <v>128</v>
      </c>
      <c r="M99" s="87">
        <v>1.95E-2</v>
      </c>
      <c r="N99" s="87">
        <v>2.6300000000402571E-2</v>
      </c>
      <c r="O99" s="83">
        <v>36585.783624000003</v>
      </c>
      <c r="P99" s="85">
        <v>98.45</v>
      </c>
      <c r="Q99" s="73"/>
      <c r="R99" s="83">
        <v>36.018705484999998</v>
      </c>
      <c r="S99" s="84">
        <v>5.5904018872706964E-5</v>
      </c>
      <c r="T99" s="84">
        <f t="shared" si="1"/>
        <v>3.036795333647127E-3</v>
      </c>
      <c r="U99" s="84">
        <f>T99/'סכום נכסי הקרן'!$C$42</f>
        <v>8.5777363736400685E-8</v>
      </c>
    </row>
    <row r="100" spans="2:21">
      <c r="B100" s="76" t="s">
        <v>516</v>
      </c>
      <c r="C100" s="73" t="s">
        <v>517</v>
      </c>
      <c r="D100" s="86" t="s">
        <v>115</v>
      </c>
      <c r="E100" s="86" t="s">
        <v>304</v>
      </c>
      <c r="F100" s="73" t="s">
        <v>425</v>
      </c>
      <c r="G100" s="86" t="s">
        <v>2204</v>
      </c>
      <c r="H100" s="73" t="s">
        <v>509</v>
      </c>
      <c r="I100" s="73" t="s">
        <v>126</v>
      </c>
      <c r="J100" s="73"/>
      <c r="K100" s="83">
        <v>7.4800000000120948</v>
      </c>
      <c r="L100" s="86" t="s">
        <v>128</v>
      </c>
      <c r="M100" s="87">
        <v>1.1699999999999999E-2</v>
      </c>
      <c r="N100" s="87">
        <v>3.0500000000453588E-2</v>
      </c>
      <c r="O100" s="83">
        <v>3808.1099730000001</v>
      </c>
      <c r="P100" s="85">
        <v>86.84</v>
      </c>
      <c r="Q100" s="73"/>
      <c r="R100" s="83">
        <v>3.3069627770000003</v>
      </c>
      <c r="S100" s="84">
        <v>6.346849955E-6</v>
      </c>
      <c r="T100" s="84">
        <f t="shared" si="1"/>
        <v>2.7881538202200454E-4</v>
      </c>
      <c r="U100" s="84">
        <f>T100/'סכום נכסי הקרן'!$C$42</f>
        <v>7.8754232048566556E-9</v>
      </c>
    </row>
    <row r="101" spans="2:21">
      <c r="B101" s="76" t="s">
        <v>518</v>
      </c>
      <c r="C101" s="73" t="s">
        <v>519</v>
      </c>
      <c r="D101" s="86" t="s">
        <v>115</v>
      </c>
      <c r="E101" s="86" t="s">
        <v>304</v>
      </c>
      <c r="F101" s="73" t="s">
        <v>425</v>
      </c>
      <c r="G101" s="86" t="s">
        <v>2204</v>
      </c>
      <c r="H101" s="73" t="s">
        <v>509</v>
      </c>
      <c r="I101" s="73" t="s">
        <v>126</v>
      </c>
      <c r="J101" s="73"/>
      <c r="K101" s="83">
        <v>5.8699999999864358</v>
      </c>
      <c r="L101" s="86" t="s">
        <v>128</v>
      </c>
      <c r="M101" s="87">
        <v>3.3500000000000002E-2</v>
      </c>
      <c r="N101" s="87">
        <v>3.1299999999916867E-2</v>
      </c>
      <c r="O101" s="83">
        <v>45020.189821</v>
      </c>
      <c r="P101" s="85">
        <v>101.53</v>
      </c>
      <c r="Q101" s="73"/>
      <c r="R101" s="83">
        <v>45.709000725999999</v>
      </c>
      <c r="S101" s="84">
        <v>9.4706739820267478E-5</v>
      </c>
      <c r="T101" s="84">
        <f t="shared" si="1"/>
        <v>3.8537998032216049E-3</v>
      </c>
      <c r="U101" s="84">
        <f>T101/'סכום נכסי הקרן'!$C$42</f>
        <v>1.0885448348315356E-7</v>
      </c>
    </row>
    <row r="102" spans="2:21">
      <c r="B102" s="76" t="s">
        <v>520</v>
      </c>
      <c r="C102" s="73" t="s">
        <v>521</v>
      </c>
      <c r="D102" s="86" t="s">
        <v>115</v>
      </c>
      <c r="E102" s="86" t="s">
        <v>304</v>
      </c>
      <c r="F102" s="73" t="s">
        <v>321</v>
      </c>
      <c r="G102" s="86" t="s">
        <v>314</v>
      </c>
      <c r="H102" s="73" t="s">
        <v>509</v>
      </c>
      <c r="I102" s="73" t="s">
        <v>126</v>
      </c>
      <c r="J102" s="73"/>
      <c r="K102" s="83">
        <v>1.2099999999996647</v>
      </c>
      <c r="L102" s="86" t="s">
        <v>128</v>
      </c>
      <c r="M102" s="87">
        <v>2.7999999999999997E-2</v>
      </c>
      <c r="N102" s="87">
        <v>4.1799999999805548E-2</v>
      </c>
      <c r="O102" s="83">
        <f>58541.1422/50000</f>
        <v>1.1708228440000001</v>
      </c>
      <c r="P102" s="85">
        <v>5095100</v>
      </c>
      <c r="Q102" s="73"/>
      <c r="R102" s="83">
        <v>59.654595262000001</v>
      </c>
      <c r="S102" s="84">
        <f>330.984011986205%/50000</f>
        <v>6.6196802397241005E-5</v>
      </c>
      <c r="T102" s="84">
        <f t="shared" si="1"/>
        <v>5.0295754409522917E-3</v>
      </c>
      <c r="U102" s="84">
        <f>T102/'סכום נכסי הקרן'!$C$42</f>
        <v>1.4206545869526933E-7</v>
      </c>
    </row>
    <row r="103" spans="2:21">
      <c r="B103" s="76" t="s">
        <v>522</v>
      </c>
      <c r="C103" s="73" t="s">
        <v>523</v>
      </c>
      <c r="D103" s="86" t="s">
        <v>115</v>
      </c>
      <c r="E103" s="86" t="s">
        <v>304</v>
      </c>
      <c r="F103" s="73" t="s">
        <v>321</v>
      </c>
      <c r="G103" s="86" t="s">
        <v>314</v>
      </c>
      <c r="H103" s="73" t="s">
        <v>509</v>
      </c>
      <c r="I103" s="73" t="s">
        <v>126</v>
      </c>
      <c r="J103" s="73"/>
      <c r="K103" s="83">
        <v>2.4599999998244937</v>
      </c>
      <c r="L103" s="86" t="s">
        <v>128</v>
      </c>
      <c r="M103" s="87">
        <v>1.49E-2</v>
      </c>
      <c r="N103" s="87">
        <v>3.6699999995677343E-2</v>
      </c>
      <c r="O103" s="83">
        <f>3183.13015/50000</f>
        <v>6.3662602999999998E-2</v>
      </c>
      <c r="P103" s="85">
        <v>4833000</v>
      </c>
      <c r="Q103" s="73"/>
      <c r="R103" s="83">
        <v>3.076813799</v>
      </c>
      <c r="S103" s="84">
        <f>52.6311202050264%/50000</f>
        <v>1.0526224041005278E-5</v>
      </c>
      <c r="T103" s="84">
        <f t="shared" si="1"/>
        <v>2.5941114933171201E-4</v>
      </c>
      <c r="U103" s="84">
        <f>T103/'סכום נכסי הקרן'!$C$42</f>
        <v>7.327330975176489E-9</v>
      </c>
    </row>
    <row r="104" spans="2:21">
      <c r="B104" s="76" t="s">
        <v>524</v>
      </c>
      <c r="C104" s="73" t="s">
        <v>525</v>
      </c>
      <c r="D104" s="86" t="s">
        <v>115</v>
      </c>
      <c r="E104" s="86" t="s">
        <v>304</v>
      </c>
      <c r="F104" s="73" t="s">
        <v>321</v>
      </c>
      <c r="G104" s="86" t="s">
        <v>314</v>
      </c>
      <c r="H104" s="73" t="s">
        <v>509</v>
      </c>
      <c r="I104" s="73" t="s">
        <v>126</v>
      </c>
      <c r="J104" s="73"/>
      <c r="K104" s="83">
        <v>4.0699999999680623</v>
      </c>
      <c r="L104" s="86" t="s">
        <v>128</v>
      </c>
      <c r="M104" s="87">
        <v>2.2000000000000002E-2</v>
      </c>
      <c r="N104" s="87">
        <v>1.8000000000290343E-2</v>
      </c>
      <c r="O104" s="83">
        <f>13337.1375/50000</f>
        <v>0.26674275000000003</v>
      </c>
      <c r="P104" s="85">
        <v>5164800</v>
      </c>
      <c r="Q104" s="73"/>
      <c r="R104" s="83">
        <v>13.776729392</v>
      </c>
      <c r="S104" s="84">
        <f>264.941150178784%/50000</f>
        <v>5.2988230035756809E-5</v>
      </c>
      <c r="T104" s="84">
        <f t="shared" si="1"/>
        <v>1.1615383442352724E-3</v>
      </c>
      <c r="U104" s="84">
        <f>T104/'סכום נכסי הקרן'!$C$42</f>
        <v>3.2808828419657634E-8</v>
      </c>
    </row>
    <row r="105" spans="2:21">
      <c r="B105" s="76" t="s">
        <v>526</v>
      </c>
      <c r="C105" s="73" t="s">
        <v>527</v>
      </c>
      <c r="D105" s="86" t="s">
        <v>115</v>
      </c>
      <c r="E105" s="86" t="s">
        <v>304</v>
      </c>
      <c r="F105" s="73" t="s">
        <v>528</v>
      </c>
      <c r="G105" s="86" t="s">
        <v>2205</v>
      </c>
      <c r="H105" s="73" t="s">
        <v>509</v>
      </c>
      <c r="I105" s="73" t="s">
        <v>126</v>
      </c>
      <c r="J105" s="73"/>
      <c r="K105" s="83">
        <v>5.1600000000669421</v>
      </c>
      <c r="L105" s="86" t="s">
        <v>128</v>
      </c>
      <c r="M105" s="87">
        <v>0.04</v>
      </c>
      <c r="N105" s="87">
        <v>3.9200000000519146E-2</v>
      </c>
      <c r="O105" s="83">
        <v>28846.599799000003</v>
      </c>
      <c r="P105" s="85">
        <v>101.5</v>
      </c>
      <c r="Q105" s="73"/>
      <c r="R105" s="83">
        <v>29.279299118999997</v>
      </c>
      <c r="S105" s="84">
        <v>9.7527182521745053E-6</v>
      </c>
      <c r="T105" s="84">
        <f t="shared" si="1"/>
        <v>2.4685850793295834E-3</v>
      </c>
      <c r="U105" s="84">
        <f>T105/'סכום נכסי הקרן'!$C$42</f>
        <v>6.9727688895517187E-8</v>
      </c>
    </row>
    <row r="106" spans="2:21">
      <c r="B106" s="76" t="s">
        <v>529</v>
      </c>
      <c r="C106" s="73" t="s">
        <v>530</v>
      </c>
      <c r="D106" s="86" t="s">
        <v>115</v>
      </c>
      <c r="E106" s="86" t="s">
        <v>304</v>
      </c>
      <c r="F106" s="73" t="s">
        <v>528</v>
      </c>
      <c r="G106" s="86" t="s">
        <v>2205</v>
      </c>
      <c r="H106" s="73" t="s">
        <v>509</v>
      </c>
      <c r="I106" s="73" t="s">
        <v>126</v>
      </c>
      <c r="J106" s="73"/>
      <c r="K106" s="83">
        <v>5.3800000000020693</v>
      </c>
      <c r="L106" s="86" t="s">
        <v>128</v>
      </c>
      <c r="M106" s="87">
        <v>2.7799999999999998E-2</v>
      </c>
      <c r="N106" s="87">
        <v>3.6800000000005911E-2</v>
      </c>
      <c r="O106" s="83">
        <v>69376.295010000002</v>
      </c>
      <c r="P106" s="85">
        <v>97.5</v>
      </c>
      <c r="Q106" s="73"/>
      <c r="R106" s="83">
        <v>67.64188779700001</v>
      </c>
      <c r="S106" s="84">
        <v>3.8518632959674867E-5</v>
      </c>
      <c r="T106" s="84">
        <f t="shared" si="1"/>
        <v>5.7029969971174321E-3</v>
      </c>
      <c r="U106" s="84">
        <f>T106/'סכום נכסי הקרן'!$C$42</f>
        <v>1.6108693344896519E-7</v>
      </c>
    </row>
    <row r="107" spans="2:21">
      <c r="B107" s="76" t="s">
        <v>531</v>
      </c>
      <c r="C107" s="73" t="s">
        <v>532</v>
      </c>
      <c r="D107" s="86" t="s">
        <v>115</v>
      </c>
      <c r="E107" s="86" t="s">
        <v>304</v>
      </c>
      <c r="F107" s="73" t="s">
        <v>373</v>
      </c>
      <c r="G107" s="86" t="s">
        <v>314</v>
      </c>
      <c r="H107" s="73" t="s">
        <v>501</v>
      </c>
      <c r="I107" s="73" t="s">
        <v>308</v>
      </c>
      <c r="J107" s="73"/>
      <c r="K107" s="83">
        <v>5.000000000000001E-2</v>
      </c>
      <c r="L107" s="86" t="s">
        <v>128</v>
      </c>
      <c r="M107" s="87">
        <v>6.4000000000000001E-2</v>
      </c>
      <c r="N107" s="87">
        <v>0.18599999999925074</v>
      </c>
      <c r="O107" s="83">
        <v>105200.11941499999</v>
      </c>
      <c r="P107" s="85">
        <v>114.18</v>
      </c>
      <c r="Q107" s="73"/>
      <c r="R107" s="83">
        <v>120.1174978</v>
      </c>
      <c r="S107" s="84">
        <v>8.4026963211487714E-5</v>
      </c>
      <c r="T107" s="84">
        <f t="shared" si="1"/>
        <v>1.0127300576094234E-2</v>
      </c>
      <c r="U107" s="84">
        <f>T107/'סכום נכסי הקרן'!$C$42</f>
        <v>2.8605587461181097E-7</v>
      </c>
    </row>
    <row r="108" spans="2:21">
      <c r="B108" s="76" t="s">
        <v>533</v>
      </c>
      <c r="C108" s="73" t="s">
        <v>534</v>
      </c>
      <c r="D108" s="86" t="s">
        <v>115</v>
      </c>
      <c r="E108" s="86" t="s">
        <v>304</v>
      </c>
      <c r="F108" s="73" t="s">
        <v>373</v>
      </c>
      <c r="G108" s="86" t="s">
        <v>314</v>
      </c>
      <c r="H108" s="73" t="s">
        <v>509</v>
      </c>
      <c r="I108" s="73" t="s">
        <v>126</v>
      </c>
      <c r="J108" s="73"/>
      <c r="K108" s="83">
        <v>5.3599999999573846</v>
      </c>
      <c r="L108" s="86" t="s">
        <v>128</v>
      </c>
      <c r="M108" s="87">
        <v>1.46E-2</v>
      </c>
      <c r="N108" s="87">
        <v>2.5799999999831312E-2</v>
      </c>
      <c r="O108" s="83">
        <f>71611.53695/50000</f>
        <v>1.432230739</v>
      </c>
      <c r="P108" s="85">
        <v>4718500</v>
      </c>
      <c r="Q108" s="73"/>
      <c r="R108" s="83">
        <v>67.579810332999998</v>
      </c>
      <c r="S108" s="84">
        <f>268.882728006608%/50000</f>
        <v>5.3776545601321597E-5</v>
      </c>
      <c r="T108" s="84">
        <f t="shared" si="1"/>
        <v>5.6977631456932489E-3</v>
      </c>
      <c r="U108" s="84">
        <f>T108/'סכום נכסי הקרן'!$C$42</f>
        <v>1.6093909800797245E-7</v>
      </c>
    </row>
    <row r="109" spans="2:21">
      <c r="B109" s="76" t="s">
        <v>535</v>
      </c>
      <c r="C109" s="73" t="s">
        <v>536</v>
      </c>
      <c r="D109" s="86" t="s">
        <v>115</v>
      </c>
      <c r="E109" s="86" t="s">
        <v>304</v>
      </c>
      <c r="F109" s="73" t="s">
        <v>439</v>
      </c>
      <c r="G109" s="86" t="s">
        <v>440</v>
      </c>
      <c r="H109" s="73" t="s">
        <v>501</v>
      </c>
      <c r="I109" s="73" t="s">
        <v>308</v>
      </c>
      <c r="J109" s="73"/>
      <c r="K109" s="83">
        <v>2.9800000000785638</v>
      </c>
      <c r="L109" s="86" t="s">
        <v>128</v>
      </c>
      <c r="M109" s="87">
        <v>3.85E-2</v>
      </c>
      <c r="N109" s="87">
        <v>9.1000000003437168E-3</v>
      </c>
      <c r="O109" s="83">
        <v>17836.338169999999</v>
      </c>
      <c r="P109" s="85">
        <v>114.18</v>
      </c>
      <c r="Q109" s="73"/>
      <c r="R109" s="83">
        <v>20.365531230000002</v>
      </c>
      <c r="S109" s="84">
        <v>7.4458653646417765E-5</v>
      </c>
      <c r="T109" s="84">
        <f t="shared" si="1"/>
        <v>1.71705088713598E-3</v>
      </c>
      <c r="U109" s="84">
        <f>T109/'סכום נכסי הקרן'!$C$42</f>
        <v>4.8499843525143768E-8</v>
      </c>
    </row>
    <row r="110" spans="2:21">
      <c r="B110" s="76" t="s">
        <v>537</v>
      </c>
      <c r="C110" s="73" t="s">
        <v>538</v>
      </c>
      <c r="D110" s="86" t="s">
        <v>115</v>
      </c>
      <c r="E110" s="86" t="s">
        <v>304</v>
      </c>
      <c r="F110" s="73" t="s">
        <v>439</v>
      </c>
      <c r="G110" s="86" t="s">
        <v>440</v>
      </c>
      <c r="H110" s="73" t="s">
        <v>501</v>
      </c>
      <c r="I110" s="73" t="s">
        <v>308</v>
      </c>
      <c r="J110" s="73"/>
      <c r="K110" s="83">
        <v>0.15999999999686784</v>
      </c>
      <c r="L110" s="86" t="s">
        <v>128</v>
      </c>
      <c r="M110" s="87">
        <v>3.9E-2</v>
      </c>
      <c r="N110" s="87">
        <v>0.20520000000714128</v>
      </c>
      <c r="O110" s="83">
        <v>11913.088390000001</v>
      </c>
      <c r="P110" s="85">
        <v>107.2</v>
      </c>
      <c r="Q110" s="73"/>
      <c r="R110" s="83">
        <v>12.770830819</v>
      </c>
      <c r="S110" s="84">
        <v>5.9854990466381119E-5</v>
      </c>
      <c r="T110" s="84">
        <f t="shared" si="1"/>
        <v>1.076729408115099E-3</v>
      </c>
      <c r="U110" s="84">
        <f>T110/'סכום נכסי הקרן'!$C$42</f>
        <v>3.0413314016340718E-8</v>
      </c>
    </row>
    <row r="111" spans="2:21">
      <c r="B111" s="76" t="s">
        <v>539</v>
      </c>
      <c r="C111" s="73" t="s">
        <v>540</v>
      </c>
      <c r="D111" s="86" t="s">
        <v>115</v>
      </c>
      <c r="E111" s="86" t="s">
        <v>304</v>
      </c>
      <c r="F111" s="73" t="s">
        <v>439</v>
      </c>
      <c r="G111" s="86" t="s">
        <v>440</v>
      </c>
      <c r="H111" s="73" t="s">
        <v>501</v>
      </c>
      <c r="I111" s="73" t="s">
        <v>308</v>
      </c>
      <c r="J111" s="73"/>
      <c r="K111" s="83">
        <v>1.139999999988776</v>
      </c>
      <c r="L111" s="86" t="s">
        <v>128</v>
      </c>
      <c r="M111" s="87">
        <v>3.9E-2</v>
      </c>
      <c r="N111" s="87">
        <v>2.8199999999943878E-2</v>
      </c>
      <c r="O111" s="83">
        <v>19229.887319000001</v>
      </c>
      <c r="P111" s="85">
        <v>111.2</v>
      </c>
      <c r="Q111" s="73"/>
      <c r="R111" s="83">
        <v>21.383634666000006</v>
      </c>
      <c r="S111" s="84">
        <v>4.8191280958317938E-5</v>
      </c>
      <c r="T111" s="84">
        <f t="shared" si="1"/>
        <v>1.8028888350017768E-3</v>
      </c>
      <c r="U111" s="84">
        <f>T111/'סכום נכסי הקרן'!$C$42</f>
        <v>5.0924423408710668E-8</v>
      </c>
    </row>
    <row r="112" spans="2:21">
      <c r="B112" s="76" t="s">
        <v>541</v>
      </c>
      <c r="C112" s="73" t="s">
        <v>542</v>
      </c>
      <c r="D112" s="86" t="s">
        <v>115</v>
      </c>
      <c r="E112" s="86" t="s">
        <v>304</v>
      </c>
      <c r="F112" s="73" t="s">
        <v>439</v>
      </c>
      <c r="G112" s="86" t="s">
        <v>440</v>
      </c>
      <c r="H112" s="73" t="s">
        <v>501</v>
      </c>
      <c r="I112" s="73" t="s">
        <v>308</v>
      </c>
      <c r="J112" s="73"/>
      <c r="K112" s="83">
        <v>3.8599999999397916</v>
      </c>
      <c r="L112" s="86" t="s">
        <v>128</v>
      </c>
      <c r="M112" s="87">
        <v>3.85E-2</v>
      </c>
      <c r="N112" s="87">
        <v>1.410000000001115E-2</v>
      </c>
      <c r="O112" s="83">
        <v>15614.168967</v>
      </c>
      <c r="P112" s="85">
        <v>114.88</v>
      </c>
      <c r="Q112" s="73"/>
      <c r="R112" s="83">
        <v>17.937557578</v>
      </c>
      <c r="S112" s="84">
        <v>6.2456675867999994E-5</v>
      </c>
      <c r="T112" s="84">
        <f t="shared" si="1"/>
        <v>1.5123445003480825E-3</v>
      </c>
      <c r="U112" s="84">
        <f>T112/'סכום נכסי הקרן'!$C$42</f>
        <v>4.2717704042736959E-8</v>
      </c>
    </row>
    <row r="113" spans="2:21">
      <c r="B113" s="76" t="s">
        <v>543</v>
      </c>
      <c r="C113" s="73" t="s">
        <v>544</v>
      </c>
      <c r="D113" s="86" t="s">
        <v>115</v>
      </c>
      <c r="E113" s="86" t="s">
        <v>304</v>
      </c>
      <c r="F113" s="73" t="s">
        <v>545</v>
      </c>
      <c r="G113" s="86" t="s">
        <v>314</v>
      </c>
      <c r="H113" s="73" t="s">
        <v>509</v>
      </c>
      <c r="I113" s="73" t="s">
        <v>126</v>
      </c>
      <c r="J113" s="73"/>
      <c r="K113" s="83">
        <v>1.2500000000680345</v>
      </c>
      <c r="L113" s="86" t="s">
        <v>128</v>
      </c>
      <c r="M113" s="87">
        <v>0.02</v>
      </c>
      <c r="N113" s="87">
        <v>1.620000000048985E-2</v>
      </c>
      <c r="O113" s="83">
        <v>10716.246893</v>
      </c>
      <c r="P113" s="85">
        <v>102.87</v>
      </c>
      <c r="Q113" s="73"/>
      <c r="R113" s="83">
        <v>11.023803133000001</v>
      </c>
      <c r="S113" s="84">
        <v>3.7668166749153221E-5</v>
      </c>
      <c r="T113" s="84">
        <f t="shared" si="1"/>
        <v>9.2943467741450354E-4</v>
      </c>
      <c r="U113" s="84">
        <f>T113/'סכום נכסי הקרן'!$C$42</f>
        <v>2.6252824979831852E-8</v>
      </c>
    </row>
    <row r="114" spans="2:21">
      <c r="B114" s="76" t="s">
        <v>546</v>
      </c>
      <c r="C114" s="73" t="s">
        <v>547</v>
      </c>
      <c r="D114" s="86" t="s">
        <v>115</v>
      </c>
      <c r="E114" s="86" t="s">
        <v>304</v>
      </c>
      <c r="F114" s="73" t="s">
        <v>451</v>
      </c>
      <c r="G114" s="86" t="s">
        <v>2204</v>
      </c>
      <c r="H114" s="73" t="s">
        <v>509</v>
      </c>
      <c r="I114" s="73" t="s">
        <v>126</v>
      </c>
      <c r="J114" s="73"/>
      <c r="K114" s="83">
        <v>6.470000000015216</v>
      </c>
      <c r="L114" s="86" t="s">
        <v>128</v>
      </c>
      <c r="M114" s="87">
        <v>2.4E-2</v>
      </c>
      <c r="N114" s="87">
        <v>2.2500000000097539E-2</v>
      </c>
      <c r="O114" s="83">
        <v>50027.242976000001</v>
      </c>
      <c r="P114" s="85">
        <v>102.47</v>
      </c>
      <c r="Q114" s="73"/>
      <c r="R114" s="83">
        <v>51.262915626000002</v>
      </c>
      <c r="S114" s="84">
        <v>9.6092471506531831E-5</v>
      </c>
      <c r="T114" s="84">
        <f t="shared" si="1"/>
        <v>4.3220593540490813E-3</v>
      </c>
      <c r="U114" s="84">
        <f>T114/'סכום נכסי הקרן'!$C$42</f>
        <v>1.2208094934647318E-7</v>
      </c>
    </row>
    <row r="115" spans="2:21">
      <c r="B115" s="76" t="s">
        <v>548</v>
      </c>
      <c r="C115" s="73" t="s">
        <v>549</v>
      </c>
      <c r="D115" s="86" t="s">
        <v>115</v>
      </c>
      <c r="E115" s="86" t="s">
        <v>304</v>
      </c>
      <c r="F115" s="73" t="s">
        <v>451</v>
      </c>
      <c r="G115" s="86" t="s">
        <v>2204</v>
      </c>
      <c r="H115" s="73" t="s">
        <v>509</v>
      </c>
      <c r="I115" s="73" t="s">
        <v>126</v>
      </c>
      <c r="J115" s="73"/>
      <c r="K115" s="83">
        <v>2.4200000003897406</v>
      </c>
      <c r="L115" s="86" t="s">
        <v>128</v>
      </c>
      <c r="M115" s="87">
        <v>3.4799999999999998E-2</v>
      </c>
      <c r="N115" s="87">
        <v>2.2700000001732178E-2</v>
      </c>
      <c r="O115" s="83">
        <v>893.14590199999986</v>
      </c>
      <c r="P115" s="85">
        <v>103.42</v>
      </c>
      <c r="Q115" s="73"/>
      <c r="R115" s="83">
        <v>0.923691492</v>
      </c>
      <c r="S115" s="84">
        <v>2.1824323871940323E-6</v>
      </c>
      <c r="T115" s="84">
        <f t="shared" si="1"/>
        <v>7.7877924119269673E-5</v>
      </c>
      <c r="U115" s="84">
        <f>T115/'סכום נכסי הקרן'!$C$42</f>
        <v>2.1997409407869682E-9</v>
      </c>
    </row>
    <row r="116" spans="2:21">
      <c r="B116" s="76" t="s">
        <v>550</v>
      </c>
      <c r="C116" s="73" t="s">
        <v>551</v>
      </c>
      <c r="D116" s="86" t="s">
        <v>115</v>
      </c>
      <c r="E116" s="86" t="s">
        <v>304</v>
      </c>
      <c r="F116" s="73" t="s">
        <v>456</v>
      </c>
      <c r="G116" s="86" t="s">
        <v>440</v>
      </c>
      <c r="H116" s="73" t="s">
        <v>509</v>
      </c>
      <c r="I116" s="73" t="s">
        <v>126</v>
      </c>
      <c r="J116" s="73"/>
      <c r="K116" s="83">
        <v>5.0099999999244966</v>
      </c>
      <c r="L116" s="86" t="s">
        <v>128</v>
      </c>
      <c r="M116" s="87">
        <v>2.4799999999999999E-2</v>
      </c>
      <c r="N116" s="87">
        <v>2.3099999999825756E-2</v>
      </c>
      <c r="O116" s="83">
        <v>23715.979028999995</v>
      </c>
      <c r="P116" s="85">
        <v>101.64</v>
      </c>
      <c r="Q116" s="73"/>
      <c r="R116" s="83">
        <v>24.104922982000001</v>
      </c>
      <c r="S116" s="84">
        <v>5.600177387829989E-5</v>
      </c>
      <c r="T116" s="84">
        <f t="shared" si="1"/>
        <v>2.0323250556615888E-3</v>
      </c>
      <c r="U116" s="84">
        <f>T116/'סכום נכסי הקרן'!$C$42</f>
        <v>5.7405082126730366E-8</v>
      </c>
    </row>
    <row r="117" spans="2:21">
      <c r="B117" s="76" t="s">
        <v>552</v>
      </c>
      <c r="C117" s="73" t="s">
        <v>553</v>
      </c>
      <c r="D117" s="86" t="s">
        <v>115</v>
      </c>
      <c r="E117" s="86" t="s">
        <v>304</v>
      </c>
      <c r="F117" s="73" t="s">
        <v>469</v>
      </c>
      <c r="G117" s="86" t="s">
        <v>2204</v>
      </c>
      <c r="H117" s="73" t="s">
        <v>501</v>
      </c>
      <c r="I117" s="73" t="s">
        <v>308</v>
      </c>
      <c r="J117" s="73"/>
      <c r="K117" s="83">
        <v>6.1000000002839316</v>
      </c>
      <c r="L117" s="86" t="s">
        <v>128</v>
      </c>
      <c r="M117" s="87">
        <v>2.81E-2</v>
      </c>
      <c r="N117" s="87">
        <v>2.7900000001372341E-2</v>
      </c>
      <c r="O117" s="83">
        <v>4132.9487140000001</v>
      </c>
      <c r="P117" s="85">
        <v>102.26</v>
      </c>
      <c r="Q117" s="73"/>
      <c r="R117" s="83">
        <v>4.2263534980000008</v>
      </c>
      <c r="S117" s="84">
        <v>8.3100244890392467E-6</v>
      </c>
      <c r="T117" s="84">
        <f t="shared" si="1"/>
        <v>3.5633070118010142E-4</v>
      </c>
      <c r="U117" s="84">
        <f>T117/'סכום נכסי הקרן'!$C$42</f>
        <v>1.0064922000806755E-8</v>
      </c>
    </row>
    <row r="118" spans="2:21">
      <c r="B118" s="76" t="s">
        <v>554</v>
      </c>
      <c r="C118" s="73" t="s">
        <v>555</v>
      </c>
      <c r="D118" s="86" t="s">
        <v>115</v>
      </c>
      <c r="E118" s="86" t="s">
        <v>304</v>
      </c>
      <c r="F118" s="73" t="s">
        <v>469</v>
      </c>
      <c r="G118" s="86" t="s">
        <v>2204</v>
      </c>
      <c r="H118" s="73" t="s">
        <v>501</v>
      </c>
      <c r="I118" s="73" t="s">
        <v>308</v>
      </c>
      <c r="J118" s="73"/>
      <c r="K118" s="83">
        <v>4.1499999999478563</v>
      </c>
      <c r="L118" s="86" t="s">
        <v>128</v>
      </c>
      <c r="M118" s="87">
        <v>3.7000000000000005E-2</v>
      </c>
      <c r="N118" s="87">
        <v>1.9399999999566802E-2</v>
      </c>
      <c r="O118" s="83">
        <v>11478.279881</v>
      </c>
      <c r="P118" s="85">
        <v>108.6</v>
      </c>
      <c r="Q118" s="73"/>
      <c r="R118" s="83">
        <v>12.465412490999999</v>
      </c>
      <c r="S118" s="84">
        <v>1.7960557369883684E-5</v>
      </c>
      <c r="T118" s="84">
        <f t="shared" si="1"/>
        <v>1.0509790947489796E-3</v>
      </c>
      <c r="U118" s="84">
        <f>T118/'סכום נכסי הקרן'!$C$42</f>
        <v>2.9685970302571503E-8</v>
      </c>
    </row>
    <row r="119" spans="2:21">
      <c r="B119" s="76" t="s">
        <v>620</v>
      </c>
      <c r="C119" s="73" t="s">
        <v>621</v>
      </c>
      <c r="D119" s="86" t="s">
        <v>115</v>
      </c>
      <c r="E119" s="86" t="s">
        <v>304</v>
      </c>
      <c r="F119" s="73" t="s">
        <v>469</v>
      </c>
      <c r="G119" s="86" t="s">
        <v>2204</v>
      </c>
      <c r="H119" s="118" t="s">
        <v>501</v>
      </c>
      <c r="I119" s="118" t="s">
        <v>308</v>
      </c>
      <c r="J119" s="73"/>
      <c r="K119" s="83">
        <v>2.9699999989382442</v>
      </c>
      <c r="L119" s="86" t="s">
        <v>128</v>
      </c>
      <c r="M119" s="87">
        <v>4.4000000000000004E-2</v>
      </c>
      <c r="N119" s="87">
        <v>1.8499999995616606E-2</v>
      </c>
      <c r="O119" s="83">
        <v>941.14553999999998</v>
      </c>
      <c r="P119" s="85">
        <v>109.08</v>
      </c>
      <c r="Q119" s="73"/>
      <c r="R119" s="83">
        <v>1.026601597</v>
      </c>
      <c r="S119" s="84">
        <v>3.62813524953547E-6</v>
      </c>
      <c r="T119" s="84">
        <f>R119/$R$11</f>
        <v>8.6554441568773339E-5</v>
      </c>
      <c r="U119" s="84">
        <f>T119/'סכום נכסי הקרן'!$C$42</f>
        <v>2.4448179747856593E-9</v>
      </c>
    </row>
    <row r="120" spans="2:21">
      <c r="B120" s="76" t="s">
        <v>624</v>
      </c>
      <c r="C120" s="73" t="s">
        <v>625</v>
      </c>
      <c r="D120" s="86" t="s">
        <v>115</v>
      </c>
      <c r="E120" s="86" t="s">
        <v>304</v>
      </c>
      <c r="F120" s="73" t="s">
        <v>469</v>
      </c>
      <c r="G120" s="86" t="s">
        <v>2204</v>
      </c>
      <c r="H120" s="118" t="s">
        <v>501</v>
      </c>
      <c r="I120" s="118" t="s">
        <v>308</v>
      </c>
      <c r="J120" s="73"/>
      <c r="K120" s="83">
        <v>6.0499999999990282</v>
      </c>
      <c r="L120" s="86" t="s">
        <v>128</v>
      </c>
      <c r="M120" s="87">
        <v>2.6000000000000002E-2</v>
      </c>
      <c r="N120" s="87">
        <v>2.240000000003111E-2</v>
      </c>
      <c r="O120" s="83">
        <v>49664.214366</v>
      </c>
      <c r="P120" s="85">
        <v>103.54</v>
      </c>
      <c r="Q120" s="73"/>
      <c r="R120" s="83">
        <v>51.422328841000002</v>
      </c>
      <c r="S120" s="84">
        <v>8.4420222632218794E-5</v>
      </c>
      <c r="T120" s="84">
        <f>R120/$R$11</f>
        <v>4.3354997401183499E-3</v>
      </c>
      <c r="U120" s="84">
        <f>T120/'סכום נכסי הקרן'!$C$42</f>
        <v>1.2246058668055612E-7</v>
      </c>
    </row>
    <row r="121" spans="2:21">
      <c r="B121" s="76" t="s">
        <v>556</v>
      </c>
      <c r="C121" s="73" t="s">
        <v>557</v>
      </c>
      <c r="D121" s="86" t="s">
        <v>115</v>
      </c>
      <c r="E121" s="86" t="s">
        <v>304</v>
      </c>
      <c r="F121" s="73" t="s">
        <v>558</v>
      </c>
      <c r="G121" s="86" t="s">
        <v>2204</v>
      </c>
      <c r="H121" s="73" t="s">
        <v>501</v>
      </c>
      <c r="I121" s="73" t="s">
        <v>308</v>
      </c>
      <c r="J121" s="73"/>
      <c r="K121" s="83">
        <v>5.5699999999893315</v>
      </c>
      <c r="L121" s="86" t="s">
        <v>128</v>
      </c>
      <c r="M121" s="87">
        <v>1.3999999999999999E-2</v>
      </c>
      <c r="N121" s="87">
        <v>1.7699999999893311E-2</v>
      </c>
      <c r="O121" s="83">
        <v>52279.021230999992</v>
      </c>
      <c r="P121" s="85">
        <v>98.61</v>
      </c>
      <c r="Q121" s="73"/>
      <c r="R121" s="83">
        <v>51.552342715000002</v>
      </c>
      <c r="S121" s="84">
        <v>9.8900910387816855E-5</v>
      </c>
      <c r="T121" s="84">
        <f t="shared" si="1"/>
        <v>4.3464614201830874E-3</v>
      </c>
      <c r="U121" s="84">
        <f>T121/'סכום נכסי הקרן'!$C$42</f>
        <v>1.2277021044994785E-7</v>
      </c>
    </row>
    <row r="122" spans="2:21">
      <c r="B122" s="76" t="s">
        <v>559</v>
      </c>
      <c r="C122" s="73" t="s">
        <v>560</v>
      </c>
      <c r="D122" s="86" t="s">
        <v>115</v>
      </c>
      <c r="E122" s="86" t="s">
        <v>304</v>
      </c>
      <c r="F122" s="73" t="s">
        <v>332</v>
      </c>
      <c r="G122" s="86" t="s">
        <v>314</v>
      </c>
      <c r="H122" s="73" t="s">
        <v>509</v>
      </c>
      <c r="I122" s="73" t="s">
        <v>126</v>
      </c>
      <c r="J122" s="73"/>
      <c r="K122" s="83">
        <v>3.4599999999927329</v>
      </c>
      <c r="L122" s="86" t="s">
        <v>128</v>
      </c>
      <c r="M122" s="87">
        <v>1.8200000000000001E-2</v>
      </c>
      <c r="N122" s="87">
        <v>7.1999999999105566E-3</v>
      </c>
      <c r="O122" s="83">
        <f>34249.7691/50000</f>
        <v>0.68499538199999999</v>
      </c>
      <c r="P122" s="85">
        <v>5222837</v>
      </c>
      <c r="Q122" s="73"/>
      <c r="R122" s="83">
        <v>35.776193080999995</v>
      </c>
      <c r="S122" s="84">
        <f>241.008860037999%/50000</f>
        <v>4.8201772007599803E-5</v>
      </c>
      <c r="T122" s="84">
        <f t="shared" si="1"/>
        <v>3.0163487205081439E-3</v>
      </c>
      <c r="U122" s="84">
        <f>T122/'סכום נכסי הקרן'!$C$42</f>
        <v>8.5199828413895536E-8</v>
      </c>
    </row>
    <row r="123" spans="2:21">
      <c r="B123" s="76" t="s">
        <v>561</v>
      </c>
      <c r="C123" s="73" t="s">
        <v>562</v>
      </c>
      <c r="D123" s="86" t="s">
        <v>115</v>
      </c>
      <c r="E123" s="86" t="s">
        <v>304</v>
      </c>
      <c r="F123" s="73" t="s">
        <v>332</v>
      </c>
      <c r="G123" s="86" t="s">
        <v>314</v>
      </c>
      <c r="H123" s="73" t="s">
        <v>509</v>
      </c>
      <c r="I123" s="73" t="s">
        <v>126</v>
      </c>
      <c r="J123" s="73"/>
      <c r="K123" s="83">
        <v>2.6800000000279063</v>
      </c>
      <c r="L123" s="86" t="s">
        <v>128</v>
      </c>
      <c r="M123" s="87">
        <v>1.06E-2</v>
      </c>
      <c r="N123" s="87">
        <v>2.550000000026463E-2</v>
      </c>
      <c r="O123" s="83">
        <f>42678.84/50000</f>
        <v>0.85357679999999991</v>
      </c>
      <c r="P123" s="85">
        <v>4869803</v>
      </c>
      <c r="Q123" s="73"/>
      <c r="R123" s="83">
        <v>41.567511238000002</v>
      </c>
      <c r="S123" s="84">
        <f>314.300316665439%/50000</f>
        <v>6.2860063333087802E-5</v>
      </c>
      <c r="T123" s="84">
        <f t="shared" si="1"/>
        <v>3.504624124025009E-3</v>
      </c>
      <c r="U123" s="84">
        <f>T123/'סכום נכסי הקרן'!$C$42</f>
        <v>9.8991662333998202E-8</v>
      </c>
    </row>
    <row r="124" spans="2:21">
      <c r="B124" s="76" t="s">
        <v>563</v>
      </c>
      <c r="C124" s="73" t="s">
        <v>564</v>
      </c>
      <c r="D124" s="86" t="s">
        <v>115</v>
      </c>
      <c r="E124" s="86" t="s">
        <v>304</v>
      </c>
      <c r="F124" s="73" t="s">
        <v>332</v>
      </c>
      <c r="G124" s="86" t="s">
        <v>314</v>
      </c>
      <c r="H124" s="73" t="s">
        <v>509</v>
      </c>
      <c r="I124" s="73" t="s">
        <v>126</v>
      </c>
      <c r="J124" s="73"/>
      <c r="K124" s="83">
        <v>4.5500000000091179</v>
      </c>
      <c r="L124" s="86" t="s">
        <v>128</v>
      </c>
      <c r="M124" s="87">
        <v>1.89E-2</v>
      </c>
      <c r="N124" s="87">
        <v>2.2699999999971344E-2</v>
      </c>
      <c r="O124" s="83">
        <f>78760.24265/50000</f>
        <v>1.575204853</v>
      </c>
      <c r="P124" s="85">
        <v>4873378</v>
      </c>
      <c r="Q124" s="73"/>
      <c r="R124" s="83">
        <v>76.765685886</v>
      </c>
      <c r="S124" s="84">
        <f>361.318665244518%/50000</f>
        <v>7.2263733048903597E-5</v>
      </c>
      <c r="T124" s="84">
        <f t="shared" si="1"/>
        <v>6.4722391752782315E-3</v>
      </c>
      <c r="U124" s="84">
        <f>T124/'סכום נכסי הקרן'!$C$42</f>
        <v>1.828149588402039E-7</v>
      </c>
    </row>
    <row r="125" spans="2:21">
      <c r="B125" s="76" t="s">
        <v>565</v>
      </c>
      <c r="C125" s="73" t="s">
        <v>566</v>
      </c>
      <c r="D125" s="86" t="s">
        <v>115</v>
      </c>
      <c r="E125" s="86" t="s">
        <v>304</v>
      </c>
      <c r="F125" s="73" t="s">
        <v>332</v>
      </c>
      <c r="G125" s="86" t="s">
        <v>314</v>
      </c>
      <c r="H125" s="73" t="s">
        <v>501</v>
      </c>
      <c r="I125" s="73" t="s">
        <v>308</v>
      </c>
      <c r="J125" s="73"/>
      <c r="K125" s="83">
        <v>1.6999999999909094</v>
      </c>
      <c r="L125" s="86" t="s">
        <v>128</v>
      </c>
      <c r="M125" s="87">
        <v>4.4999999999999998E-2</v>
      </c>
      <c r="N125" s="87">
        <v>1.9699999999972729E-2</v>
      </c>
      <c r="O125" s="83">
        <v>86403.770378000016</v>
      </c>
      <c r="P125" s="85">
        <v>125.96</v>
      </c>
      <c r="Q125" s="83">
        <v>1.173212141</v>
      </c>
      <c r="R125" s="83">
        <v>110.00740369</v>
      </c>
      <c r="S125" s="84">
        <v>5.0766490781652353E-5</v>
      </c>
      <c r="T125" s="84">
        <f t="shared" si="1"/>
        <v>9.2749021846871005E-3</v>
      </c>
      <c r="U125" s="84">
        <f>T125/'סכום נכסי הקרן'!$C$42</f>
        <v>2.6197901765081152E-7</v>
      </c>
    </row>
    <row r="126" spans="2:21">
      <c r="B126" s="76" t="s">
        <v>567</v>
      </c>
      <c r="C126" s="73" t="s">
        <v>568</v>
      </c>
      <c r="D126" s="86" t="s">
        <v>115</v>
      </c>
      <c r="E126" s="86" t="s">
        <v>304</v>
      </c>
      <c r="F126" s="73" t="s">
        <v>472</v>
      </c>
      <c r="G126" s="86" t="s">
        <v>2204</v>
      </c>
      <c r="H126" s="73" t="s">
        <v>501</v>
      </c>
      <c r="I126" s="73" t="s">
        <v>308</v>
      </c>
      <c r="J126" s="73"/>
      <c r="K126" s="83">
        <v>1.9499999999748929</v>
      </c>
      <c r="L126" s="86" t="s">
        <v>128</v>
      </c>
      <c r="M126" s="87">
        <v>4.9000000000000002E-2</v>
      </c>
      <c r="N126" s="87">
        <v>3.4399999999810298E-2</v>
      </c>
      <c r="O126" s="83">
        <v>33029.671337</v>
      </c>
      <c r="P126" s="85">
        <v>106</v>
      </c>
      <c r="Q126" s="83">
        <v>0.83490475600000003</v>
      </c>
      <c r="R126" s="83">
        <v>35.846357422000004</v>
      </c>
      <c r="S126" s="84">
        <v>6.2084608669552826E-5</v>
      </c>
      <c r="T126" s="84">
        <f t="shared" si="1"/>
        <v>3.0222643896158524E-3</v>
      </c>
      <c r="U126" s="84">
        <f>T126/'סכום נכסי הקרן'!$C$42</f>
        <v>8.5366922486773563E-8</v>
      </c>
    </row>
    <row r="127" spans="2:21">
      <c r="B127" s="76" t="s">
        <v>569</v>
      </c>
      <c r="C127" s="73" t="s">
        <v>570</v>
      </c>
      <c r="D127" s="86" t="s">
        <v>115</v>
      </c>
      <c r="E127" s="86" t="s">
        <v>304</v>
      </c>
      <c r="F127" s="73" t="s">
        <v>472</v>
      </c>
      <c r="G127" s="86" t="s">
        <v>2204</v>
      </c>
      <c r="H127" s="73" t="s">
        <v>501</v>
      </c>
      <c r="I127" s="73" t="s">
        <v>308</v>
      </c>
      <c r="J127" s="73"/>
      <c r="K127" s="83">
        <v>4.6799999995351529</v>
      </c>
      <c r="L127" s="86" t="s">
        <v>128</v>
      </c>
      <c r="M127" s="87">
        <v>2.3E-2</v>
      </c>
      <c r="N127" s="87">
        <v>3.4699999996451396E-2</v>
      </c>
      <c r="O127" s="83">
        <v>4967.8248450000001</v>
      </c>
      <c r="P127" s="85">
        <v>97</v>
      </c>
      <c r="Q127" s="73"/>
      <c r="R127" s="83">
        <v>4.8187901929999999</v>
      </c>
      <c r="S127" s="84">
        <v>3.6384744157708114E-6</v>
      </c>
      <c r="T127" s="84">
        <f t="shared" si="1"/>
        <v>4.0627999743136629E-4</v>
      </c>
      <c r="U127" s="84">
        <f>T127/'סכום נכסי הקרן'!$C$42</f>
        <v>1.1475790525744972E-8</v>
      </c>
    </row>
    <row r="128" spans="2:21">
      <c r="B128" s="76" t="s">
        <v>571</v>
      </c>
      <c r="C128" s="73" t="s">
        <v>572</v>
      </c>
      <c r="D128" s="86" t="s">
        <v>115</v>
      </c>
      <c r="E128" s="86" t="s">
        <v>304</v>
      </c>
      <c r="F128" s="73" t="s">
        <v>472</v>
      </c>
      <c r="G128" s="86" t="s">
        <v>2204</v>
      </c>
      <c r="H128" s="73" t="s">
        <v>501</v>
      </c>
      <c r="I128" s="73" t="s">
        <v>308</v>
      </c>
      <c r="J128" s="73"/>
      <c r="K128" s="83">
        <v>1.5899999999592103</v>
      </c>
      <c r="L128" s="86" t="s">
        <v>128</v>
      </c>
      <c r="M128" s="87">
        <v>5.8499999999999996E-2</v>
      </c>
      <c r="N128" s="87">
        <v>2.9399999999494983E-2</v>
      </c>
      <c r="O128" s="83">
        <v>22258.339889999999</v>
      </c>
      <c r="P128" s="85">
        <v>115.65</v>
      </c>
      <c r="Q128" s="73"/>
      <c r="R128" s="83">
        <v>25.741769795</v>
      </c>
      <c r="S128" s="84">
        <v>2.6980636407613253E-5</v>
      </c>
      <c r="T128" s="84">
        <f t="shared" si="1"/>
        <v>2.170330258699317E-3</v>
      </c>
      <c r="U128" s="84">
        <f>T128/'סכום נכסי הקרן'!$C$42</f>
        <v>6.1303179034125889E-8</v>
      </c>
    </row>
    <row r="129" spans="2:21">
      <c r="B129" s="76" t="s">
        <v>573</v>
      </c>
      <c r="C129" s="73" t="s">
        <v>574</v>
      </c>
      <c r="D129" s="86" t="s">
        <v>115</v>
      </c>
      <c r="E129" s="86" t="s">
        <v>304</v>
      </c>
      <c r="F129" s="73" t="s">
        <v>472</v>
      </c>
      <c r="G129" s="86" t="s">
        <v>2204</v>
      </c>
      <c r="H129" s="73" t="s">
        <v>501</v>
      </c>
      <c r="I129" s="73" t="s">
        <v>308</v>
      </c>
      <c r="J129" s="73"/>
      <c r="K129" s="83">
        <v>6.1899999998846749</v>
      </c>
      <c r="L129" s="86" t="s">
        <v>128</v>
      </c>
      <c r="M129" s="87">
        <v>2.2499999999999999E-2</v>
      </c>
      <c r="N129" s="87">
        <v>3.2299999999464236E-2</v>
      </c>
      <c r="O129" s="83">
        <v>22908.872528</v>
      </c>
      <c r="P129" s="85">
        <v>96.14</v>
      </c>
      <c r="Q129" s="73"/>
      <c r="R129" s="83">
        <v>22.024590066000002</v>
      </c>
      <c r="S129" s="84">
        <v>5.8248545626105239E-5</v>
      </c>
      <c r="T129" s="84">
        <f t="shared" si="1"/>
        <v>1.856928821769389E-3</v>
      </c>
      <c r="U129" s="84">
        <f>T129/'סכום נכסי הקרן'!$C$42</f>
        <v>5.2450837635549171E-8</v>
      </c>
    </row>
    <row r="130" spans="2:21">
      <c r="B130" s="76" t="s">
        <v>575</v>
      </c>
      <c r="C130" s="73" t="s">
        <v>576</v>
      </c>
      <c r="D130" s="86" t="s">
        <v>115</v>
      </c>
      <c r="E130" s="86" t="s">
        <v>304</v>
      </c>
      <c r="F130" s="73" t="s">
        <v>577</v>
      </c>
      <c r="G130" s="86" t="s">
        <v>440</v>
      </c>
      <c r="H130" s="73" t="s">
        <v>509</v>
      </c>
      <c r="I130" s="73" t="s">
        <v>126</v>
      </c>
      <c r="J130" s="73"/>
      <c r="K130" s="83">
        <v>1.2199999999452236</v>
      </c>
      <c r="L130" s="86" t="s">
        <v>128</v>
      </c>
      <c r="M130" s="87">
        <v>4.0500000000000001E-2</v>
      </c>
      <c r="N130" s="87">
        <v>2.0000000036517733E-4</v>
      </c>
      <c r="O130" s="83">
        <v>6722.5660289999996</v>
      </c>
      <c r="P130" s="85">
        <v>130.35</v>
      </c>
      <c r="Q130" s="73"/>
      <c r="R130" s="83">
        <v>8.7628654840000006</v>
      </c>
      <c r="S130" s="84">
        <v>6.1623357603546387E-5</v>
      </c>
      <c r="T130" s="84">
        <f t="shared" si="1"/>
        <v>7.3881136628496679E-4</v>
      </c>
      <c r="U130" s="84">
        <f>T130/'סכום נכסי הקרן'!$C$42</f>
        <v>2.0868476250687191E-8</v>
      </c>
    </row>
    <row r="131" spans="2:21">
      <c r="B131" s="76" t="s">
        <v>578</v>
      </c>
      <c r="C131" s="73" t="s">
        <v>579</v>
      </c>
      <c r="D131" s="86" t="s">
        <v>115</v>
      </c>
      <c r="E131" s="86" t="s">
        <v>304</v>
      </c>
      <c r="F131" s="73" t="s">
        <v>580</v>
      </c>
      <c r="G131" s="86" t="s">
        <v>2204</v>
      </c>
      <c r="H131" s="73" t="s">
        <v>509</v>
      </c>
      <c r="I131" s="73" t="s">
        <v>126</v>
      </c>
      <c r="J131" s="73"/>
      <c r="K131" s="83">
        <v>6.9699999999261522</v>
      </c>
      <c r="L131" s="86" t="s">
        <v>128</v>
      </c>
      <c r="M131" s="87">
        <v>1.9599999999999999E-2</v>
      </c>
      <c r="N131" s="87">
        <v>1.9299999999815378E-2</v>
      </c>
      <c r="O131" s="83">
        <v>42524.511528000003</v>
      </c>
      <c r="P131" s="85">
        <v>101.9</v>
      </c>
      <c r="Q131" s="73"/>
      <c r="R131" s="83">
        <v>43.332479160000005</v>
      </c>
      <c r="S131" s="84">
        <v>4.3114684603111411E-5</v>
      </c>
      <c r="T131" s="84">
        <f t="shared" si="1"/>
        <v>3.6534314250480453E-3</v>
      </c>
      <c r="U131" s="84">
        <f>T131/'סכום נכסי הקרן'!$C$42</f>
        <v>1.0319487545312382E-7</v>
      </c>
    </row>
    <row r="132" spans="2:21">
      <c r="B132" s="76" t="s">
        <v>581</v>
      </c>
      <c r="C132" s="73" t="s">
        <v>582</v>
      </c>
      <c r="D132" s="86" t="s">
        <v>115</v>
      </c>
      <c r="E132" s="86" t="s">
        <v>304</v>
      </c>
      <c r="F132" s="73" t="s">
        <v>580</v>
      </c>
      <c r="G132" s="86" t="s">
        <v>2204</v>
      </c>
      <c r="H132" s="73" t="s">
        <v>509</v>
      </c>
      <c r="I132" s="73" t="s">
        <v>126</v>
      </c>
      <c r="J132" s="73"/>
      <c r="K132" s="83">
        <v>2.9600000000145905</v>
      </c>
      <c r="L132" s="86" t="s">
        <v>128</v>
      </c>
      <c r="M132" s="87">
        <v>2.75E-2</v>
      </c>
      <c r="N132" s="87">
        <v>1.7300000000072955E-2</v>
      </c>
      <c r="O132" s="83">
        <v>10468.458384</v>
      </c>
      <c r="P132" s="85">
        <v>104.75</v>
      </c>
      <c r="Q132" s="73"/>
      <c r="R132" s="83">
        <v>10.965710504</v>
      </c>
      <c r="S132" s="84">
        <v>2.4235395600182042E-5</v>
      </c>
      <c r="T132" s="84">
        <f t="shared" si="1"/>
        <v>9.2453679387618582E-4</v>
      </c>
      <c r="U132" s="84">
        <f>T132/'סכום נכסי הקרן'!$C$42</f>
        <v>2.6114479292471932E-8</v>
      </c>
    </row>
    <row r="133" spans="2:21">
      <c r="B133" s="76" t="s">
        <v>583</v>
      </c>
      <c r="C133" s="73" t="s">
        <v>584</v>
      </c>
      <c r="D133" s="86" t="s">
        <v>115</v>
      </c>
      <c r="E133" s="86" t="s">
        <v>304</v>
      </c>
      <c r="F133" s="73" t="s">
        <v>357</v>
      </c>
      <c r="G133" s="86" t="s">
        <v>314</v>
      </c>
      <c r="H133" s="73" t="s">
        <v>509</v>
      </c>
      <c r="I133" s="73" t="s">
        <v>126</v>
      </c>
      <c r="J133" s="73"/>
      <c r="K133" s="83">
        <v>2.9899999999879316</v>
      </c>
      <c r="L133" s="86" t="s">
        <v>128</v>
      </c>
      <c r="M133" s="87">
        <v>1.4199999999999999E-2</v>
      </c>
      <c r="N133" s="87">
        <v>3.4599999999818977E-2</v>
      </c>
      <c r="O133" s="83">
        <f>68766.28095/50000</f>
        <v>1.3753256190000001</v>
      </c>
      <c r="P133" s="85">
        <v>4820000</v>
      </c>
      <c r="Q133" s="73"/>
      <c r="R133" s="83">
        <v>66.29069272000001</v>
      </c>
      <c r="S133" s="84">
        <f>324.476388194215%/50000</f>
        <v>6.4895277638843008E-5</v>
      </c>
      <c r="T133" s="84">
        <f t="shared" si="1"/>
        <v>5.5890755540941844E-3</v>
      </c>
      <c r="U133" s="84">
        <f>T133/'סכום נכסי הקרן'!$C$42</f>
        <v>1.5786910676591214E-7</v>
      </c>
    </row>
    <row r="134" spans="2:21">
      <c r="B134" s="76" t="s">
        <v>585</v>
      </c>
      <c r="C134" s="73" t="s">
        <v>586</v>
      </c>
      <c r="D134" s="86" t="s">
        <v>115</v>
      </c>
      <c r="E134" s="86" t="s">
        <v>304</v>
      </c>
      <c r="F134" s="73" t="s">
        <v>357</v>
      </c>
      <c r="G134" s="86" t="s">
        <v>314</v>
      </c>
      <c r="H134" s="73" t="s">
        <v>509</v>
      </c>
      <c r="I134" s="73" t="s">
        <v>126</v>
      </c>
      <c r="J134" s="73"/>
      <c r="K134" s="83">
        <v>4.8099999997955347</v>
      </c>
      <c r="L134" s="86" t="s">
        <v>128</v>
      </c>
      <c r="M134" s="87">
        <v>2.0199999999999999E-2</v>
      </c>
      <c r="N134" s="87">
        <v>1.8399999998922577E-2</v>
      </c>
      <c r="O134" s="83">
        <f>7931.1511/50000</f>
        <v>0.158623022</v>
      </c>
      <c r="P134" s="85">
        <v>5048000</v>
      </c>
      <c r="Q134" s="83">
        <v>0.16124786299999999</v>
      </c>
      <c r="R134" s="83">
        <v>8.1676592069999998</v>
      </c>
      <c r="S134" s="84">
        <f>37.6866291280589%/50000</f>
        <v>7.5373258256117795E-6</v>
      </c>
      <c r="T134" s="84">
        <f t="shared" si="1"/>
        <v>6.8862856209441013E-4</v>
      </c>
      <c r="U134" s="84">
        <f>T134/'סכום נכסי הקרן'!$C$42</f>
        <v>1.9451012057209165E-8</v>
      </c>
    </row>
    <row r="135" spans="2:21">
      <c r="B135" s="76" t="s">
        <v>587</v>
      </c>
      <c r="C135" s="73" t="s">
        <v>588</v>
      </c>
      <c r="D135" s="86" t="s">
        <v>115</v>
      </c>
      <c r="E135" s="86" t="s">
        <v>304</v>
      </c>
      <c r="F135" s="73" t="s">
        <v>357</v>
      </c>
      <c r="G135" s="86" t="s">
        <v>314</v>
      </c>
      <c r="H135" s="73" t="s">
        <v>509</v>
      </c>
      <c r="I135" s="73" t="s">
        <v>126</v>
      </c>
      <c r="J135" s="73"/>
      <c r="K135" s="83">
        <v>3.6599999999645028</v>
      </c>
      <c r="L135" s="86" t="s">
        <v>128</v>
      </c>
      <c r="M135" s="87">
        <v>1.5900000000000001E-2</v>
      </c>
      <c r="N135" s="87">
        <v>2.3699999999912277E-2</v>
      </c>
      <c r="O135" s="83">
        <f>50165.41985/50000</f>
        <v>1.0033083970000001</v>
      </c>
      <c r="P135" s="85">
        <v>4885714</v>
      </c>
      <c r="Q135" s="73"/>
      <c r="R135" s="83">
        <v>49.018779239000011</v>
      </c>
      <c r="S135" s="84">
        <f>335.10634502338%/50000</f>
        <v>6.7021269004676005E-5</v>
      </c>
      <c r="T135" s="84">
        <f t="shared" si="1"/>
        <v>4.1328525845013139E-3</v>
      </c>
      <c r="U135" s="84">
        <f>T135/'סכום נכסי הקרן'!$C$42</f>
        <v>1.1673661227078467E-7</v>
      </c>
    </row>
    <row r="136" spans="2:21">
      <c r="B136" s="76" t="s">
        <v>589</v>
      </c>
      <c r="C136" s="73" t="s">
        <v>590</v>
      </c>
      <c r="D136" s="86" t="s">
        <v>115</v>
      </c>
      <c r="E136" s="86" t="s">
        <v>304</v>
      </c>
      <c r="F136" s="73" t="s">
        <v>591</v>
      </c>
      <c r="G136" s="86" t="s">
        <v>444</v>
      </c>
      <c r="H136" s="73" t="s">
        <v>501</v>
      </c>
      <c r="I136" s="73" t="s">
        <v>308</v>
      </c>
      <c r="J136" s="73"/>
      <c r="K136" s="83">
        <v>4.3999999999683927</v>
      </c>
      <c r="L136" s="86" t="s">
        <v>128</v>
      </c>
      <c r="M136" s="87">
        <v>1.9400000000000001E-2</v>
      </c>
      <c r="N136" s="87">
        <v>2.009999999993942E-2</v>
      </c>
      <c r="O136" s="83">
        <v>37487.269634999997</v>
      </c>
      <c r="P136" s="85">
        <v>101.28</v>
      </c>
      <c r="Q136" s="73"/>
      <c r="R136" s="83">
        <v>37.967103323000003</v>
      </c>
      <c r="S136" s="84">
        <v>6.9161480713718978E-5</v>
      </c>
      <c r="T136" s="84">
        <f t="shared" si="1"/>
        <v>3.2010679076570577E-3</v>
      </c>
      <c r="U136" s="84">
        <f>T136/'סכום נכסי הקרן'!$C$42</f>
        <v>9.0417409173984322E-8</v>
      </c>
    </row>
    <row r="137" spans="2:21">
      <c r="B137" s="76" t="s">
        <v>592</v>
      </c>
      <c r="C137" s="73" t="s">
        <v>593</v>
      </c>
      <c r="D137" s="86" t="s">
        <v>115</v>
      </c>
      <c r="E137" s="86" t="s">
        <v>304</v>
      </c>
      <c r="F137" s="73" t="s">
        <v>591</v>
      </c>
      <c r="G137" s="86" t="s">
        <v>444</v>
      </c>
      <c r="H137" s="73" t="s">
        <v>501</v>
      </c>
      <c r="I137" s="73" t="s">
        <v>308</v>
      </c>
      <c r="J137" s="73"/>
      <c r="K137" s="83">
        <v>5.3699999999923529</v>
      </c>
      <c r="L137" s="86" t="s">
        <v>128</v>
      </c>
      <c r="M137" s="87">
        <v>1.23E-2</v>
      </c>
      <c r="N137" s="87">
        <v>2.0999999999930484E-2</v>
      </c>
      <c r="O137" s="83">
        <v>148993.04488</v>
      </c>
      <c r="P137" s="85">
        <v>96.55</v>
      </c>
      <c r="Q137" s="73"/>
      <c r="R137" s="83">
        <v>143.85277723000002</v>
      </c>
      <c r="S137" s="84">
        <v>8.5529041840579057E-5</v>
      </c>
      <c r="T137" s="84">
        <f t="shared" si="1"/>
        <v>1.2128460385845089E-2</v>
      </c>
      <c r="U137" s="84">
        <f>T137/'סכום נכסי הקרן'!$C$42</f>
        <v>3.4258066276390302E-7</v>
      </c>
    </row>
    <row r="138" spans="2:21">
      <c r="B138" s="76" t="s">
        <v>594</v>
      </c>
      <c r="C138" s="73" t="s">
        <v>595</v>
      </c>
      <c r="D138" s="86" t="s">
        <v>115</v>
      </c>
      <c r="E138" s="86" t="s">
        <v>304</v>
      </c>
      <c r="F138" s="73" t="s">
        <v>596</v>
      </c>
      <c r="G138" s="86" t="s">
        <v>440</v>
      </c>
      <c r="H138" s="73" t="s">
        <v>509</v>
      </c>
      <c r="I138" s="73" t="s">
        <v>126</v>
      </c>
      <c r="J138" s="73"/>
      <c r="K138" s="83">
        <v>6.1199999999934258</v>
      </c>
      <c r="L138" s="86" t="s">
        <v>128</v>
      </c>
      <c r="M138" s="87">
        <v>2.2499999999999999E-2</v>
      </c>
      <c r="N138" s="87">
        <v>1.2399999999868527E-2</v>
      </c>
      <c r="O138" s="83">
        <v>16772.158837999999</v>
      </c>
      <c r="P138" s="85">
        <v>108.84</v>
      </c>
      <c r="Q138" s="73"/>
      <c r="R138" s="83">
        <v>18.254817101</v>
      </c>
      <c r="S138" s="84">
        <v>4.0996082537785998E-5</v>
      </c>
      <c r="T138" s="84">
        <f t="shared" si="1"/>
        <v>1.539093164022371E-3</v>
      </c>
      <c r="U138" s="84">
        <f>T138/'סכום נכסי הקרן'!$C$42</f>
        <v>4.3473247173362277E-8</v>
      </c>
    </row>
    <row r="139" spans="2:21">
      <c r="B139" s="76" t="s">
        <v>597</v>
      </c>
      <c r="C139" s="73" t="s">
        <v>598</v>
      </c>
      <c r="D139" s="86" t="s">
        <v>115</v>
      </c>
      <c r="E139" s="86" t="s">
        <v>304</v>
      </c>
      <c r="F139" s="73" t="s">
        <v>599</v>
      </c>
      <c r="G139" s="86" t="s">
        <v>2204</v>
      </c>
      <c r="H139" s="73" t="s">
        <v>509</v>
      </c>
      <c r="I139" s="73" t="s">
        <v>126</v>
      </c>
      <c r="J139" s="73"/>
      <c r="K139" s="83">
        <v>4.1800000002602538</v>
      </c>
      <c r="L139" s="86" t="s">
        <v>128</v>
      </c>
      <c r="M139" s="87">
        <v>1.6E-2</v>
      </c>
      <c r="N139" s="87">
        <v>1.2100000000126952E-2</v>
      </c>
      <c r="O139" s="83">
        <v>6074.9419959999996</v>
      </c>
      <c r="P139" s="85">
        <v>103.73</v>
      </c>
      <c r="Q139" s="73"/>
      <c r="R139" s="83">
        <v>6.3015376520000004</v>
      </c>
      <c r="S139" s="84">
        <v>3.8322794764845552E-5</v>
      </c>
      <c r="T139" s="84">
        <f t="shared" si="1"/>
        <v>5.3129283461796452E-4</v>
      </c>
      <c r="U139" s="84">
        <f>T139/'סכום נכסי הקרן'!$C$42</f>
        <v>1.500690488444489E-8</v>
      </c>
    </row>
    <row r="140" spans="2:21">
      <c r="B140" s="76" t="s">
        <v>600</v>
      </c>
      <c r="C140" s="73" t="s">
        <v>601</v>
      </c>
      <c r="D140" s="86" t="s">
        <v>115</v>
      </c>
      <c r="E140" s="86" t="s">
        <v>304</v>
      </c>
      <c r="F140" s="73" t="s">
        <v>602</v>
      </c>
      <c r="G140" s="86" t="s">
        <v>124</v>
      </c>
      <c r="H140" s="73" t="s">
        <v>501</v>
      </c>
      <c r="I140" s="73" t="s">
        <v>308</v>
      </c>
      <c r="J140" s="73"/>
      <c r="K140" s="83">
        <v>1.610000000014528</v>
      </c>
      <c r="L140" s="86" t="s">
        <v>128</v>
      </c>
      <c r="M140" s="87">
        <v>2.1499999999999998E-2</v>
      </c>
      <c r="N140" s="87">
        <v>4.5500000000299107E-2</v>
      </c>
      <c r="O140" s="83">
        <v>44182.395494999997</v>
      </c>
      <c r="P140" s="85">
        <v>96.96</v>
      </c>
      <c r="Q140" s="83">
        <v>3.9663991420000002</v>
      </c>
      <c r="R140" s="83">
        <v>46.805649812000006</v>
      </c>
      <c r="S140" s="84">
        <v>6.8408510811981431E-5</v>
      </c>
      <c r="T140" s="84">
        <f t="shared" si="1"/>
        <v>3.9462600619169126E-3</v>
      </c>
      <c r="U140" s="84">
        <f>T140/'סכום נכסי הקרן'!$C$42</f>
        <v>1.1146611725161834E-7</v>
      </c>
    </row>
    <row r="141" spans="2:21">
      <c r="B141" s="76" t="s">
        <v>603</v>
      </c>
      <c r="C141" s="73" t="s">
        <v>604</v>
      </c>
      <c r="D141" s="86" t="s">
        <v>115</v>
      </c>
      <c r="E141" s="86" t="s">
        <v>304</v>
      </c>
      <c r="F141" s="73" t="s">
        <v>602</v>
      </c>
      <c r="G141" s="86" t="s">
        <v>124</v>
      </c>
      <c r="H141" s="73" t="s">
        <v>501</v>
      </c>
      <c r="I141" s="73" t="s">
        <v>308</v>
      </c>
      <c r="J141" s="73"/>
      <c r="K141" s="83">
        <v>3.0300000000167082</v>
      </c>
      <c r="L141" s="86" t="s">
        <v>128</v>
      </c>
      <c r="M141" s="87">
        <v>1.8000000000000002E-2</v>
      </c>
      <c r="N141" s="87">
        <v>4.3600000000148513E-2</v>
      </c>
      <c r="O141" s="83">
        <v>28867.001793999996</v>
      </c>
      <c r="P141" s="85">
        <v>93.3</v>
      </c>
      <c r="Q141" s="73"/>
      <c r="R141" s="83">
        <v>26.932912384999998</v>
      </c>
      <c r="S141" s="84">
        <v>4.1485777784660692E-5</v>
      </c>
      <c r="T141" s="84">
        <f t="shared" si="1"/>
        <v>2.2707574175967059E-3</v>
      </c>
      <c r="U141" s="84">
        <f>T141/'סכום נכסי הקרן'!$C$42</f>
        <v>6.4139845977830965E-8</v>
      </c>
    </row>
    <row r="142" spans="2:21">
      <c r="B142" s="76" t="s">
        <v>605</v>
      </c>
      <c r="C142" s="73" t="s">
        <v>606</v>
      </c>
      <c r="D142" s="86" t="s">
        <v>115</v>
      </c>
      <c r="E142" s="86" t="s">
        <v>304</v>
      </c>
      <c r="F142" s="73" t="s">
        <v>607</v>
      </c>
      <c r="G142" s="86" t="s">
        <v>314</v>
      </c>
      <c r="H142" s="73" t="s">
        <v>608</v>
      </c>
      <c r="I142" s="73" t="s">
        <v>126</v>
      </c>
      <c r="J142" s="73"/>
      <c r="K142" s="83">
        <v>0.73999999994587073</v>
      </c>
      <c r="L142" s="86" t="s">
        <v>128</v>
      </c>
      <c r="M142" s="87">
        <v>4.1500000000000002E-2</v>
      </c>
      <c r="N142" s="87">
        <v>4.8700000016644769E-2</v>
      </c>
      <c r="O142" s="83">
        <v>1389.044003</v>
      </c>
      <c r="P142" s="85">
        <v>106.4</v>
      </c>
      <c r="Q142" s="73"/>
      <c r="R142" s="83">
        <v>1.477942842</v>
      </c>
      <c r="S142" s="84">
        <v>6.9245583101773436E-6</v>
      </c>
      <c r="T142" s="84">
        <f t="shared" ref="T142:T164" si="2">R142/$R$11</f>
        <v>1.2460775215399926E-4</v>
      </c>
      <c r="U142" s="84">
        <f>T142/'סכום נכסי הקרן'!$C$42</f>
        <v>3.5196723211676462E-9</v>
      </c>
    </row>
    <row r="143" spans="2:21">
      <c r="B143" s="76" t="s">
        <v>609</v>
      </c>
      <c r="C143" s="73" t="s">
        <v>610</v>
      </c>
      <c r="D143" s="86" t="s">
        <v>115</v>
      </c>
      <c r="E143" s="86" t="s">
        <v>304</v>
      </c>
      <c r="F143" s="73" t="s">
        <v>611</v>
      </c>
      <c r="G143" s="86" t="s">
        <v>124</v>
      </c>
      <c r="H143" s="73" t="s">
        <v>612</v>
      </c>
      <c r="I143" s="73" t="s">
        <v>308</v>
      </c>
      <c r="J143" s="73"/>
      <c r="K143" s="83">
        <v>2.2299999999737339</v>
      </c>
      <c r="L143" s="86" t="s">
        <v>128</v>
      </c>
      <c r="M143" s="87">
        <v>3.15E-2</v>
      </c>
      <c r="N143" s="87">
        <v>0.1793999999966425</v>
      </c>
      <c r="O143" s="83">
        <v>23892.135060000001</v>
      </c>
      <c r="P143" s="85">
        <v>73.3</v>
      </c>
      <c r="Q143" s="73"/>
      <c r="R143" s="83">
        <v>17.512935001999999</v>
      </c>
      <c r="S143" s="84">
        <v>6.2920004350546616E-5</v>
      </c>
      <c r="T143" s="84">
        <f t="shared" si="2"/>
        <v>1.4765438839740423E-3</v>
      </c>
      <c r="U143" s="84">
        <f>T143/'סכום נכסי הקרן'!$C$42</f>
        <v>4.1706479328750282E-8</v>
      </c>
    </row>
    <row r="144" spans="2:21">
      <c r="B144" s="76" t="s">
        <v>613</v>
      </c>
      <c r="C144" s="73" t="s">
        <v>614</v>
      </c>
      <c r="D144" s="86" t="s">
        <v>115</v>
      </c>
      <c r="E144" s="86" t="s">
        <v>304</v>
      </c>
      <c r="F144" s="73" t="s">
        <v>611</v>
      </c>
      <c r="G144" s="86" t="s">
        <v>124</v>
      </c>
      <c r="H144" s="73" t="s">
        <v>612</v>
      </c>
      <c r="I144" s="73" t="s">
        <v>308</v>
      </c>
      <c r="J144" s="73"/>
      <c r="K144" s="83">
        <v>1.4199999998976751</v>
      </c>
      <c r="L144" s="86" t="s">
        <v>128</v>
      </c>
      <c r="M144" s="87">
        <v>2.8500000000000001E-2</v>
      </c>
      <c r="N144" s="87">
        <v>0.21689999999027917</v>
      </c>
      <c r="O144" s="83">
        <v>13454.423854000001</v>
      </c>
      <c r="P144" s="85">
        <v>79.900000000000006</v>
      </c>
      <c r="Q144" s="73"/>
      <c r="R144" s="83">
        <v>10.750083705</v>
      </c>
      <c r="S144" s="84">
        <v>6.1512962047048853E-5</v>
      </c>
      <c r="T144" s="84">
        <f t="shared" si="2"/>
        <v>9.0635694959263248E-4</v>
      </c>
      <c r="U144" s="84">
        <f>T144/'סכום נכסי הקרן'!$C$42</f>
        <v>2.5600971154961511E-8</v>
      </c>
    </row>
    <row r="145" spans="2:21">
      <c r="B145" s="76" t="s">
        <v>615</v>
      </c>
      <c r="C145" s="73" t="s">
        <v>616</v>
      </c>
      <c r="D145" s="86" t="s">
        <v>115</v>
      </c>
      <c r="E145" s="86" t="s">
        <v>304</v>
      </c>
      <c r="F145" s="73" t="s">
        <v>617</v>
      </c>
      <c r="G145" s="86" t="s">
        <v>2204</v>
      </c>
      <c r="H145" s="73" t="s">
        <v>608</v>
      </c>
      <c r="I145" s="73" t="s">
        <v>126</v>
      </c>
      <c r="J145" s="73"/>
      <c r="K145" s="83">
        <v>4.5400000001097061</v>
      </c>
      <c r="L145" s="86" t="s">
        <v>128</v>
      </c>
      <c r="M145" s="87">
        <v>2.5000000000000001E-2</v>
      </c>
      <c r="N145" s="87">
        <v>3.0300000000441873E-2</v>
      </c>
      <c r="O145" s="83">
        <v>13174.704067000002</v>
      </c>
      <c r="P145" s="85">
        <v>99.63</v>
      </c>
      <c r="Q145" s="73"/>
      <c r="R145" s="83">
        <v>13.125958114000001</v>
      </c>
      <c r="S145" s="84">
        <v>5.8343468941185166E-5</v>
      </c>
      <c r="T145" s="84">
        <f t="shared" si="2"/>
        <v>1.1066707649124955E-3</v>
      </c>
      <c r="U145" s="84">
        <f>T145/'סכום נכסי הקרן'!$C$42</f>
        <v>3.1259038001857769E-8</v>
      </c>
    </row>
    <row r="146" spans="2:21">
      <c r="B146" s="76" t="s">
        <v>618</v>
      </c>
      <c r="C146" s="73" t="s">
        <v>619</v>
      </c>
      <c r="D146" s="86" t="s">
        <v>115</v>
      </c>
      <c r="E146" s="86" t="s">
        <v>304</v>
      </c>
      <c r="F146" s="73" t="s">
        <v>617</v>
      </c>
      <c r="G146" s="86" t="s">
        <v>2204</v>
      </c>
      <c r="H146" s="73" t="s">
        <v>608</v>
      </c>
      <c r="I146" s="73" t="s">
        <v>126</v>
      </c>
      <c r="J146" s="73"/>
      <c r="K146" s="83">
        <v>6.7299999999578644</v>
      </c>
      <c r="L146" s="86" t="s">
        <v>128</v>
      </c>
      <c r="M146" s="87">
        <v>1.9E-2</v>
      </c>
      <c r="N146" s="87">
        <v>2.8599999999661473E-2</v>
      </c>
      <c r="O146" s="83">
        <v>29241.273730000001</v>
      </c>
      <c r="P146" s="85">
        <v>94.96</v>
      </c>
      <c r="Q146" s="73"/>
      <c r="R146" s="83">
        <v>27.767513329</v>
      </c>
      <c r="S146" s="84">
        <v>1.2607649168207342E-4</v>
      </c>
      <c r="T146" s="84">
        <f t="shared" si="2"/>
        <v>2.3411239734756283E-3</v>
      </c>
      <c r="U146" s="84">
        <f>T146/'סכום נכסי הקרן'!$C$42</f>
        <v>6.6127420705580293E-8</v>
      </c>
    </row>
    <row r="147" spans="2:21">
      <c r="B147" s="76" t="s">
        <v>626</v>
      </c>
      <c r="C147" s="73" t="s">
        <v>627</v>
      </c>
      <c r="D147" s="86" t="s">
        <v>115</v>
      </c>
      <c r="E147" s="86" t="s">
        <v>304</v>
      </c>
      <c r="F147" s="73" t="s">
        <v>599</v>
      </c>
      <c r="G147" s="86" t="s">
        <v>2204</v>
      </c>
      <c r="H147" s="73" t="s">
        <v>608</v>
      </c>
      <c r="I147" s="73" t="s">
        <v>126</v>
      </c>
      <c r="J147" s="73"/>
      <c r="K147" s="83">
        <v>0.24999999997508715</v>
      </c>
      <c r="L147" s="86" t="s">
        <v>128</v>
      </c>
      <c r="M147" s="87">
        <v>4.4999999999999998E-2</v>
      </c>
      <c r="N147" s="87">
        <v>8.6500000000149471E-2</v>
      </c>
      <c r="O147" s="83">
        <v>9273.6228489999994</v>
      </c>
      <c r="P147" s="85">
        <v>108.21</v>
      </c>
      <c r="Q147" s="73"/>
      <c r="R147" s="83">
        <v>10.034987688999999</v>
      </c>
      <c r="S147" s="84">
        <v>5.3373368915107913E-5</v>
      </c>
      <c r="T147" s="84">
        <f t="shared" si="2"/>
        <v>8.4606604753889776E-4</v>
      </c>
      <c r="U147" s="84">
        <f>T147/'סכום נכסי הקרן'!$C$42</f>
        <v>2.3897993486970978E-8</v>
      </c>
    </row>
    <row r="148" spans="2:21">
      <c r="B148" s="76" t="s">
        <v>628</v>
      </c>
      <c r="C148" s="73" t="s">
        <v>629</v>
      </c>
      <c r="D148" s="86" t="s">
        <v>115</v>
      </c>
      <c r="E148" s="86" t="s">
        <v>304</v>
      </c>
      <c r="F148" s="73" t="s">
        <v>607</v>
      </c>
      <c r="G148" s="86" t="s">
        <v>314</v>
      </c>
      <c r="H148" s="73" t="s">
        <v>630</v>
      </c>
      <c r="I148" s="73" t="s">
        <v>126</v>
      </c>
      <c r="J148" s="73"/>
      <c r="K148" s="83">
        <v>0.43999999997946465</v>
      </c>
      <c r="L148" s="86" t="s">
        <v>128</v>
      </c>
      <c r="M148" s="87">
        <v>5.2999999999999999E-2</v>
      </c>
      <c r="N148" s="87">
        <v>5.730000000068023E-2</v>
      </c>
      <c r="O148" s="83">
        <v>14253.072353000001</v>
      </c>
      <c r="P148" s="85">
        <v>109.33</v>
      </c>
      <c r="Q148" s="73"/>
      <c r="R148" s="83">
        <v>15.582884478</v>
      </c>
      <c r="S148" s="84">
        <v>5.4818244013599693E-5</v>
      </c>
      <c r="T148" s="84">
        <f t="shared" si="2"/>
        <v>1.3138182016913386E-3</v>
      </c>
      <c r="U148" s="84">
        <f>T148/'סכום נכסי הקרן'!$C$42</f>
        <v>3.7110127416666052E-8</v>
      </c>
    </row>
    <row r="149" spans="2:21">
      <c r="B149" s="76" t="s">
        <v>631</v>
      </c>
      <c r="C149" s="73" t="s">
        <v>632</v>
      </c>
      <c r="D149" s="86" t="s">
        <v>115</v>
      </c>
      <c r="E149" s="86" t="s">
        <v>304</v>
      </c>
      <c r="F149" s="73" t="s">
        <v>633</v>
      </c>
      <c r="G149" s="86" t="s">
        <v>634</v>
      </c>
      <c r="H149" s="73" t="s">
        <v>630</v>
      </c>
      <c r="I149" s="73" t="s">
        <v>126</v>
      </c>
      <c r="J149" s="73"/>
      <c r="K149" s="83">
        <v>1.210007517528114</v>
      </c>
      <c r="L149" s="86" t="s">
        <v>128</v>
      </c>
      <c r="M149" s="87">
        <v>5.3499999999999999E-2</v>
      </c>
      <c r="N149" s="87">
        <v>2.3600052162439975E-2</v>
      </c>
      <c r="O149" s="83">
        <v>0.121852</v>
      </c>
      <c r="P149" s="85">
        <v>106.98</v>
      </c>
      <c r="Q149" s="73"/>
      <c r="R149" s="83">
        <v>1.30362E-4</v>
      </c>
      <c r="S149" s="84">
        <v>1.037309764044633E-9</v>
      </c>
      <c r="T149" s="84">
        <f t="shared" si="2"/>
        <v>1.0991031131026412E-8</v>
      </c>
      <c r="U149" s="84">
        <f>T149/'סכום נכסי הקרן'!$C$42</f>
        <v>3.1045282002323646E-13</v>
      </c>
    </row>
    <row r="150" spans="2:21">
      <c r="B150" s="76" t="s">
        <v>635</v>
      </c>
      <c r="C150" s="73" t="s">
        <v>636</v>
      </c>
      <c r="D150" s="86" t="s">
        <v>115</v>
      </c>
      <c r="E150" s="86" t="s">
        <v>304</v>
      </c>
      <c r="F150" s="73" t="s">
        <v>637</v>
      </c>
      <c r="G150" s="86" t="s">
        <v>634</v>
      </c>
      <c r="H150" s="73" t="s">
        <v>638</v>
      </c>
      <c r="I150" s="73" t="s">
        <v>308</v>
      </c>
      <c r="J150" s="73"/>
      <c r="K150" s="83">
        <v>0.16000000030691688</v>
      </c>
      <c r="L150" s="86" t="s">
        <v>128</v>
      </c>
      <c r="M150" s="87">
        <v>4.8499999999999995E-2</v>
      </c>
      <c r="N150" s="87">
        <v>4.7700000019565952E-2</v>
      </c>
      <c r="O150" s="83">
        <v>423.10998000000001</v>
      </c>
      <c r="P150" s="85">
        <v>123.21</v>
      </c>
      <c r="Q150" s="73"/>
      <c r="R150" s="83">
        <v>0.52131377400000001</v>
      </c>
      <c r="S150" s="84">
        <v>6.2216611013939062E-6</v>
      </c>
      <c r="T150" s="84">
        <f t="shared" si="2"/>
        <v>4.3952807712883104E-5</v>
      </c>
      <c r="U150" s="84">
        <f>T150/'סכום נכסי הקרן'!$C$42</f>
        <v>1.2414916252838724E-9</v>
      </c>
    </row>
    <row r="151" spans="2:21">
      <c r="B151" s="76" t="s">
        <v>639</v>
      </c>
      <c r="C151" s="73" t="s">
        <v>640</v>
      </c>
      <c r="D151" s="86" t="s">
        <v>115</v>
      </c>
      <c r="E151" s="86" t="s">
        <v>304</v>
      </c>
      <c r="F151" s="73" t="s">
        <v>373</v>
      </c>
      <c r="G151" s="86" t="s">
        <v>314</v>
      </c>
      <c r="H151" s="73" t="s">
        <v>638</v>
      </c>
      <c r="I151" s="73" t="s">
        <v>308</v>
      </c>
      <c r="J151" s="73"/>
      <c r="K151" s="83">
        <v>1.690000000011497</v>
      </c>
      <c r="L151" s="86" t="s">
        <v>128</v>
      </c>
      <c r="M151" s="87">
        <v>5.0999999999999997E-2</v>
      </c>
      <c r="N151" s="87">
        <v>2.7100000000127075E-2</v>
      </c>
      <c r="O151" s="83">
        <v>77811.184038000007</v>
      </c>
      <c r="P151" s="85">
        <v>125.89</v>
      </c>
      <c r="Q151" s="83">
        <v>1.1997394189999999</v>
      </c>
      <c r="R151" s="83">
        <v>99.156245393999995</v>
      </c>
      <c r="S151" s="84">
        <v>6.7824537154545473E-5</v>
      </c>
      <c r="T151" s="84">
        <f t="shared" si="2"/>
        <v>8.3600234727999583E-3</v>
      </c>
      <c r="U151" s="84">
        <f>T151/'סכום נכסי הקרן'!$C$42</f>
        <v>2.3613734067813742E-7</v>
      </c>
    </row>
    <row r="152" spans="2:21">
      <c r="B152" s="76" t="s">
        <v>641</v>
      </c>
      <c r="C152" s="73" t="s">
        <v>642</v>
      </c>
      <c r="D152" s="86" t="s">
        <v>115</v>
      </c>
      <c r="E152" s="86" t="s">
        <v>304</v>
      </c>
      <c r="F152" s="73" t="s">
        <v>545</v>
      </c>
      <c r="G152" s="86" t="s">
        <v>314</v>
      </c>
      <c r="H152" s="73" t="s">
        <v>638</v>
      </c>
      <c r="I152" s="73" t="s">
        <v>308</v>
      </c>
      <c r="J152" s="73"/>
      <c r="K152" s="83">
        <v>0.72999999991159337</v>
      </c>
      <c r="L152" s="86" t="s">
        <v>128</v>
      </c>
      <c r="M152" s="87">
        <v>2.4E-2</v>
      </c>
      <c r="N152" s="87">
        <v>3.6799999999249884E-2</v>
      </c>
      <c r="O152" s="83">
        <v>3673.9753989999999</v>
      </c>
      <c r="P152" s="85">
        <v>101.6</v>
      </c>
      <c r="Q152" s="73"/>
      <c r="R152" s="83">
        <v>3.7327590209999997</v>
      </c>
      <c r="S152" s="84">
        <v>4.2213084355968619E-5</v>
      </c>
      <c r="T152" s="84">
        <f t="shared" si="2"/>
        <v>3.1471495224398728E-4</v>
      </c>
      <c r="U152" s="84">
        <f>T152/'סכום נכסי הקרן'!$C$42</f>
        <v>8.8894429706250694E-9</v>
      </c>
    </row>
    <row r="153" spans="2:21">
      <c r="B153" s="76" t="s">
        <v>643</v>
      </c>
      <c r="C153" s="73" t="s">
        <v>644</v>
      </c>
      <c r="D153" s="86" t="s">
        <v>115</v>
      </c>
      <c r="E153" s="86" t="s">
        <v>304</v>
      </c>
      <c r="F153" s="73" t="s">
        <v>558</v>
      </c>
      <c r="G153" s="86" t="s">
        <v>2204</v>
      </c>
      <c r="H153" s="73" t="s">
        <v>638</v>
      </c>
      <c r="I153" s="73" t="s">
        <v>308</v>
      </c>
      <c r="J153" s="73"/>
      <c r="K153" s="83">
        <v>2.4899999995290436</v>
      </c>
      <c r="L153" s="86" t="s">
        <v>128</v>
      </c>
      <c r="M153" s="87">
        <v>3.4500000000000003E-2</v>
      </c>
      <c r="N153" s="87">
        <v>2.0699999997645217E-2</v>
      </c>
      <c r="O153" s="83">
        <v>812.5282279999999</v>
      </c>
      <c r="P153" s="85">
        <v>104.53</v>
      </c>
      <c r="Q153" s="73"/>
      <c r="R153" s="83">
        <v>0.84933576</v>
      </c>
      <c r="S153" s="84">
        <v>2.5821456156865437E-6</v>
      </c>
      <c r="T153" s="84">
        <f t="shared" si="2"/>
        <v>7.1608872055153928E-5</v>
      </c>
      <c r="U153" s="84">
        <f>T153/'סכום נכסי הקרן'!$C$42</f>
        <v>2.0226652079484725E-9</v>
      </c>
    </row>
    <row r="154" spans="2:21">
      <c r="B154" s="76" t="s">
        <v>645</v>
      </c>
      <c r="C154" s="73" t="s">
        <v>646</v>
      </c>
      <c r="D154" s="86" t="s">
        <v>115</v>
      </c>
      <c r="E154" s="86" t="s">
        <v>304</v>
      </c>
      <c r="F154" s="73" t="s">
        <v>558</v>
      </c>
      <c r="G154" s="86" t="s">
        <v>2204</v>
      </c>
      <c r="H154" s="73" t="s">
        <v>638</v>
      </c>
      <c r="I154" s="73" t="s">
        <v>308</v>
      </c>
      <c r="J154" s="73"/>
      <c r="K154" s="83">
        <v>3.8499999999761125</v>
      </c>
      <c r="L154" s="86" t="s">
        <v>128</v>
      </c>
      <c r="M154" s="87">
        <v>2.0499999999999997E-2</v>
      </c>
      <c r="N154" s="87">
        <v>1.7499999999601869E-2</v>
      </c>
      <c r="O154" s="83">
        <v>6088.7443210000001</v>
      </c>
      <c r="P154" s="85">
        <v>103.13</v>
      </c>
      <c r="Q154" s="73"/>
      <c r="R154" s="83">
        <v>6.2793224989999992</v>
      </c>
      <c r="S154" s="84">
        <v>1.0732315403297831E-5</v>
      </c>
      <c r="T154" s="84">
        <f t="shared" si="2"/>
        <v>5.2941983912692012E-4</v>
      </c>
      <c r="U154" s="84">
        <f>T154/'סכום נכסי הקרן'!$C$42</f>
        <v>1.4954000227442861E-8</v>
      </c>
    </row>
    <row r="155" spans="2:21">
      <c r="B155" s="76" t="s">
        <v>647</v>
      </c>
      <c r="C155" s="73" t="s">
        <v>648</v>
      </c>
      <c r="D155" s="86" t="s">
        <v>115</v>
      </c>
      <c r="E155" s="86" t="s">
        <v>304</v>
      </c>
      <c r="F155" s="73" t="s">
        <v>558</v>
      </c>
      <c r="G155" s="86" t="s">
        <v>2204</v>
      </c>
      <c r="H155" s="73" t="s">
        <v>638</v>
      </c>
      <c r="I155" s="73" t="s">
        <v>308</v>
      </c>
      <c r="J155" s="73"/>
      <c r="K155" s="83">
        <v>4.7499999999552998</v>
      </c>
      <c r="L155" s="86" t="s">
        <v>128</v>
      </c>
      <c r="M155" s="87">
        <v>2.0499999999999997E-2</v>
      </c>
      <c r="N155" s="87">
        <v>1.969999999977471E-2</v>
      </c>
      <c r="O155" s="83">
        <v>27415.734235</v>
      </c>
      <c r="P155" s="85">
        <v>102</v>
      </c>
      <c r="Q155" s="73"/>
      <c r="R155" s="83">
        <v>27.964049678999999</v>
      </c>
      <c r="S155" s="84">
        <v>4.7948969312781911E-5</v>
      </c>
      <c r="T155" s="84">
        <f t="shared" si="2"/>
        <v>2.3576942711177962E-3</v>
      </c>
      <c r="U155" s="84">
        <f>T155/'סכום נכסי הקרן'!$C$42</f>
        <v>6.6595465566004132E-8</v>
      </c>
    </row>
    <row r="156" spans="2:21">
      <c r="B156" s="76" t="s">
        <v>649</v>
      </c>
      <c r="C156" s="73" t="s">
        <v>650</v>
      </c>
      <c r="D156" s="86" t="s">
        <v>115</v>
      </c>
      <c r="E156" s="86" t="s">
        <v>304</v>
      </c>
      <c r="F156" s="73" t="s">
        <v>558</v>
      </c>
      <c r="G156" s="86" t="s">
        <v>2204</v>
      </c>
      <c r="H156" s="73" t="s">
        <v>638</v>
      </c>
      <c r="I156" s="73" t="s">
        <v>308</v>
      </c>
      <c r="J156" s="73"/>
      <c r="K156" s="83">
        <v>7.3199999999950975</v>
      </c>
      <c r="L156" s="86" t="s">
        <v>128</v>
      </c>
      <c r="M156" s="87">
        <v>8.3999999999999995E-3</v>
      </c>
      <c r="N156" s="87">
        <v>1.7200000000021004E-2</v>
      </c>
      <c r="O156" s="83">
        <v>60903.567220999998</v>
      </c>
      <c r="P156" s="85">
        <v>93.8</v>
      </c>
      <c r="Q156" s="73"/>
      <c r="R156" s="83">
        <v>57.127547303999997</v>
      </c>
      <c r="S156" s="84">
        <v>1.2237028248198207E-4</v>
      </c>
      <c r="T156" s="84">
        <f t="shared" si="2"/>
        <v>4.8165159391344711E-3</v>
      </c>
      <c r="U156" s="84">
        <f>T156/'סכום נכסי הקרן'!$C$42</f>
        <v>1.3604737700815912E-7</v>
      </c>
    </row>
    <row r="157" spans="2:21">
      <c r="B157" s="76" t="s">
        <v>651</v>
      </c>
      <c r="C157" s="73" t="s">
        <v>652</v>
      </c>
      <c r="D157" s="86" t="s">
        <v>115</v>
      </c>
      <c r="E157" s="86" t="s">
        <v>304</v>
      </c>
      <c r="F157" s="73" t="s">
        <v>653</v>
      </c>
      <c r="G157" s="86" t="s">
        <v>152</v>
      </c>
      <c r="H157" s="73" t="s">
        <v>638</v>
      </c>
      <c r="I157" s="73" t="s">
        <v>308</v>
      </c>
      <c r="J157" s="73"/>
      <c r="K157" s="83">
        <v>2.2700000000114096</v>
      </c>
      <c r="L157" s="86" t="s">
        <v>128</v>
      </c>
      <c r="M157" s="87">
        <v>1.9799999999999998E-2</v>
      </c>
      <c r="N157" s="87">
        <v>3.5700000000133431E-2</v>
      </c>
      <c r="O157" s="83">
        <v>53201.44288000001</v>
      </c>
      <c r="P157" s="85">
        <v>97.2</v>
      </c>
      <c r="Q157" s="73"/>
      <c r="R157" s="83">
        <v>51.711803382999996</v>
      </c>
      <c r="S157" s="84">
        <v>7.3715409159701218E-5</v>
      </c>
      <c r="T157" s="84">
        <f t="shared" si="2"/>
        <v>4.3599058070915592E-3</v>
      </c>
      <c r="U157" s="84">
        <f>T157/'סכום נכסי הקרן'!$C$42</f>
        <v>1.2314996079179123E-7</v>
      </c>
    </row>
    <row r="158" spans="2:21">
      <c r="B158" s="76" t="s">
        <v>654</v>
      </c>
      <c r="C158" s="73" t="s">
        <v>655</v>
      </c>
      <c r="D158" s="86" t="s">
        <v>115</v>
      </c>
      <c r="E158" s="86" t="s">
        <v>304</v>
      </c>
      <c r="F158" s="73" t="s">
        <v>656</v>
      </c>
      <c r="G158" s="86" t="s">
        <v>2205</v>
      </c>
      <c r="H158" s="73" t="s">
        <v>657</v>
      </c>
      <c r="I158" s="73" t="s">
        <v>126</v>
      </c>
      <c r="J158" s="73"/>
      <c r="K158" s="83">
        <v>3.0111111111111111</v>
      </c>
      <c r="L158" s="86" t="s">
        <v>128</v>
      </c>
      <c r="M158" s="87">
        <v>4.6500000000000007E-2</v>
      </c>
      <c r="N158" s="87">
        <v>3.2015873015873018E-2</v>
      </c>
      <c r="O158" s="83">
        <v>5.9400000000000002E-4</v>
      </c>
      <c r="P158" s="85">
        <v>106.25</v>
      </c>
      <c r="Q158" s="73"/>
      <c r="R158" s="83">
        <v>6.3E-7</v>
      </c>
      <c r="S158" s="84">
        <v>8.2888887028307816E-13</v>
      </c>
      <c r="T158" s="84">
        <f t="shared" si="2"/>
        <v>5.3116319269009676E-11</v>
      </c>
      <c r="U158" s="84">
        <f>T158/'סכום נכסי הקרן'!$C$42</f>
        <v>1.5003243016725655E-15</v>
      </c>
    </row>
    <row r="159" spans="2:21">
      <c r="B159" s="76" t="s">
        <v>658</v>
      </c>
      <c r="C159" s="73" t="s">
        <v>659</v>
      </c>
      <c r="D159" s="86" t="s">
        <v>115</v>
      </c>
      <c r="E159" s="86" t="s">
        <v>304</v>
      </c>
      <c r="F159" s="73" t="s">
        <v>660</v>
      </c>
      <c r="G159" s="86" t="s">
        <v>2205</v>
      </c>
      <c r="H159" s="73" t="s">
        <v>657</v>
      </c>
      <c r="I159" s="73" t="s">
        <v>126</v>
      </c>
      <c r="J159" s="73"/>
      <c r="K159" s="83">
        <v>0.75</v>
      </c>
      <c r="L159" s="86" t="s">
        <v>128</v>
      </c>
      <c r="M159" s="87">
        <v>4.8000000000000001E-2</v>
      </c>
      <c r="N159" s="87">
        <v>4.3199999994772885E-2</v>
      </c>
      <c r="O159" s="83">
        <v>4368.0704949999999</v>
      </c>
      <c r="P159" s="85">
        <v>101.61</v>
      </c>
      <c r="Q159" s="73"/>
      <c r="R159" s="83">
        <v>4.438396376</v>
      </c>
      <c r="S159" s="84">
        <v>5.6113130042135551E-5</v>
      </c>
      <c r="T159" s="84">
        <f t="shared" si="2"/>
        <v>3.7420837928576431E-4</v>
      </c>
      <c r="U159" s="84">
        <f>T159/'סכום נכסי הקרן'!$C$42</f>
        <v>1.0569895148203564E-8</v>
      </c>
    </row>
    <row r="160" spans="2:21">
      <c r="B160" s="76" t="s">
        <v>661</v>
      </c>
      <c r="C160" s="73" t="s">
        <v>662</v>
      </c>
      <c r="D160" s="86" t="s">
        <v>115</v>
      </c>
      <c r="E160" s="86" t="s">
        <v>304</v>
      </c>
      <c r="F160" s="73" t="s">
        <v>663</v>
      </c>
      <c r="G160" s="86" t="s">
        <v>444</v>
      </c>
      <c r="H160" s="73" t="s">
        <v>664</v>
      </c>
      <c r="I160" s="73" t="s">
        <v>308</v>
      </c>
      <c r="J160" s="73"/>
      <c r="K160" s="83">
        <v>0.2500000000421414</v>
      </c>
      <c r="L160" s="86" t="s">
        <v>128</v>
      </c>
      <c r="M160" s="87">
        <v>4.8000000000000001E-2</v>
      </c>
      <c r="N160" s="87">
        <v>1.5999999995954422E-3</v>
      </c>
      <c r="O160" s="83">
        <v>4906.8716279999999</v>
      </c>
      <c r="P160" s="85">
        <v>120.9</v>
      </c>
      <c r="Q160" s="73"/>
      <c r="R160" s="83">
        <v>5.9324081390000014</v>
      </c>
      <c r="S160" s="84">
        <v>4.7968389539086499E-5</v>
      </c>
      <c r="T160" s="84">
        <f t="shared" si="2"/>
        <v>5.0017092816697717E-4</v>
      </c>
      <c r="U160" s="84">
        <f>T160/'סכום נכסי הקרן'!$C$42</f>
        <v>1.4127835076796541E-8</v>
      </c>
    </row>
    <row r="161" spans="2:21">
      <c r="B161" s="76" t="s">
        <v>665</v>
      </c>
      <c r="C161" s="73" t="s">
        <v>666</v>
      </c>
      <c r="D161" s="86" t="s">
        <v>115</v>
      </c>
      <c r="E161" s="86" t="s">
        <v>304</v>
      </c>
      <c r="F161" s="73" t="s">
        <v>667</v>
      </c>
      <c r="G161" s="86" t="s">
        <v>2205</v>
      </c>
      <c r="H161" s="73" t="s">
        <v>664</v>
      </c>
      <c r="I161" s="73" t="s">
        <v>308</v>
      </c>
      <c r="J161" s="73"/>
      <c r="K161" s="83">
        <v>0.38999999993291573</v>
      </c>
      <c r="L161" s="86" t="s">
        <v>128</v>
      </c>
      <c r="M161" s="87">
        <v>5.4000000000000006E-2</v>
      </c>
      <c r="N161" s="87">
        <v>0.14060000001408771</v>
      </c>
      <c r="O161" s="83">
        <v>3613.7287160000001</v>
      </c>
      <c r="P161" s="85">
        <v>99</v>
      </c>
      <c r="Q161" s="73"/>
      <c r="R161" s="83">
        <v>3.5775914160000002</v>
      </c>
      <c r="S161" s="84">
        <v>1.0038135322222222E-4</v>
      </c>
      <c r="T161" s="84">
        <f t="shared" si="2"/>
        <v>3.0163252042273716E-4</v>
      </c>
      <c r="U161" s="84">
        <f>T161/'סכום נכסי הקרן'!$C$42</f>
        <v>8.5199164172697852E-9</v>
      </c>
    </row>
    <row r="162" spans="2:21">
      <c r="B162" s="76" t="s">
        <v>668</v>
      </c>
      <c r="C162" s="73" t="s">
        <v>669</v>
      </c>
      <c r="D162" s="86" t="s">
        <v>115</v>
      </c>
      <c r="E162" s="86" t="s">
        <v>304</v>
      </c>
      <c r="F162" s="73" t="s">
        <v>667</v>
      </c>
      <c r="G162" s="86" t="s">
        <v>2205</v>
      </c>
      <c r="H162" s="73" t="s">
        <v>664</v>
      </c>
      <c r="I162" s="73" t="s">
        <v>308</v>
      </c>
      <c r="J162" s="73"/>
      <c r="K162" s="83">
        <v>1.3600000000115675</v>
      </c>
      <c r="L162" s="86" t="s">
        <v>128</v>
      </c>
      <c r="M162" s="87">
        <v>2.5000000000000001E-2</v>
      </c>
      <c r="N162" s="87">
        <v>0.17539999999920955</v>
      </c>
      <c r="O162" s="83">
        <v>12461.091703000002</v>
      </c>
      <c r="P162" s="85">
        <v>83.25</v>
      </c>
      <c r="Q162" s="73"/>
      <c r="R162" s="83">
        <v>10.373857883000001</v>
      </c>
      <c r="S162" s="84">
        <v>3.1992536540953696E-5</v>
      </c>
      <c r="T162" s="84">
        <f t="shared" si="2"/>
        <v>8.7463674184882687E-4</v>
      </c>
      <c r="U162" s="84">
        <f>T162/'סכום נכסי הקרן'!$C$42</f>
        <v>2.4705001720575265E-8</v>
      </c>
    </row>
    <row r="163" spans="2:21">
      <c r="B163" s="76" t="s">
        <v>670</v>
      </c>
      <c r="C163" s="73" t="s">
        <v>671</v>
      </c>
      <c r="D163" s="86" t="s">
        <v>115</v>
      </c>
      <c r="E163" s="86" t="s">
        <v>304</v>
      </c>
      <c r="F163" s="73" t="s">
        <v>672</v>
      </c>
      <c r="G163" s="86" t="s">
        <v>673</v>
      </c>
      <c r="H163" s="73" t="s">
        <v>674</v>
      </c>
      <c r="I163" s="73" t="s">
        <v>308</v>
      </c>
      <c r="J163" s="73"/>
      <c r="K163" s="83">
        <v>0</v>
      </c>
      <c r="L163" s="86" t="s">
        <v>128</v>
      </c>
      <c r="M163" s="87">
        <v>4.9000000000000002E-2</v>
      </c>
      <c r="N163" s="87">
        <v>0</v>
      </c>
      <c r="O163" s="83">
        <v>19369.695748999999</v>
      </c>
      <c r="P163" s="85">
        <v>17.5</v>
      </c>
      <c r="Q163" s="73"/>
      <c r="R163" s="83">
        <v>3.389696668</v>
      </c>
      <c r="S163" s="84">
        <v>2.6702873504407254E-5</v>
      </c>
      <c r="T163" s="84">
        <f t="shared" si="2"/>
        <v>2.8579081022632745E-4</v>
      </c>
      <c r="U163" s="84">
        <f>T163/'סכום נכסי הקרן'!$C$42</f>
        <v>8.0724512480935275E-9</v>
      </c>
    </row>
    <row r="164" spans="2:21">
      <c r="B164" s="76" t="s">
        <v>675</v>
      </c>
      <c r="C164" s="73" t="s">
        <v>676</v>
      </c>
      <c r="D164" s="86" t="s">
        <v>115</v>
      </c>
      <c r="E164" s="86" t="s">
        <v>304</v>
      </c>
      <c r="F164" s="73" t="s">
        <v>349</v>
      </c>
      <c r="G164" s="86" t="s">
        <v>2204</v>
      </c>
      <c r="H164" s="73" t="s">
        <v>677</v>
      </c>
      <c r="I164" s="73"/>
      <c r="J164" s="73"/>
      <c r="K164" s="83">
        <v>2.6800000001813107</v>
      </c>
      <c r="L164" s="86" t="s">
        <v>128</v>
      </c>
      <c r="M164" s="87">
        <v>2.1000000000000001E-2</v>
      </c>
      <c r="N164" s="87">
        <v>2.5900000000906549E-2</v>
      </c>
      <c r="O164" s="83">
        <v>2947.35563</v>
      </c>
      <c r="P164" s="85">
        <v>100.23</v>
      </c>
      <c r="Q164" s="83">
        <v>0.13447546099999999</v>
      </c>
      <c r="R164" s="83">
        <v>3.0886100080000007</v>
      </c>
      <c r="S164" s="84">
        <v>1.2401610401189579E-5</v>
      </c>
      <c r="T164" s="84">
        <f t="shared" si="2"/>
        <v>2.60405706797439E-4</v>
      </c>
      <c r="U164" s="84">
        <f>T164/'סכום נכסי הקרן'!$C$42</f>
        <v>7.3554232593515841E-9</v>
      </c>
    </row>
    <row r="165" spans="2:21">
      <c r="B165" s="76" t="s">
        <v>347</v>
      </c>
      <c r="C165" s="73" t="s">
        <v>348</v>
      </c>
      <c r="D165" s="86" t="s">
        <v>115</v>
      </c>
      <c r="E165" s="86" t="s">
        <v>304</v>
      </c>
      <c r="F165" s="73" t="s">
        <v>349</v>
      </c>
      <c r="G165" s="86" t="s">
        <v>2204</v>
      </c>
      <c r="H165" s="118" t="s">
        <v>677</v>
      </c>
      <c r="I165" s="118"/>
      <c r="J165" s="73"/>
      <c r="K165" s="83">
        <v>6.0700000000182506</v>
      </c>
      <c r="L165" s="86" t="s">
        <v>128</v>
      </c>
      <c r="M165" s="87">
        <v>2.75E-2</v>
      </c>
      <c r="N165" s="87">
        <v>2.4300000000111854E-2</v>
      </c>
      <c r="O165" s="83">
        <v>49842.562943999998</v>
      </c>
      <c r="P165" s="85">
        <v>102.24</v>
      </c>
      <c r="Q165" s="73"/>
      <c r="R165" s="83">
        <v>50.959035800999999</v>
      </c>
      <c r="S165" s="84">
        <v>1.2552272323964944E-4</v>
      </c>
      <c r="T165" s="84">
        <f>R165/$R$11</f>
        <v>4.2964387543600159E-3</v>
      </c>
      <c r="U165" s="84">
        <f>T165/'סכום נכסי הקרן'!$C$42</f>
        <v>1.2135726952705171E-7</v>
      </c>
    </row>
    <row r="166" spans="2:21">
      <c r="B166" s="76"/>
      <c r="C166" s="73"/>
      <c r="D166" s="86"/>
      <c r="E166" s="86"/>
      <c r="F166" s="73"/>
      <c r="G166" s="73"/>
      <c r="H166" s="73"/>
      <c r="I166" s="73"/>
      <c r="J166" s="73"/>
      <c r="K166" s="83"/>
      <c r="L166" s="86"/>
      <c r="M166" s="87"/>
      <c r="N166" s="87"/>
      <c r="O166" s="83"/>
      <c r="P166" s="85"/>
      <c r="Q166" s="73"/>
      <c r="R166" s="83"/>
      <c r="S166" s="84"/>
      <c r="T166" s="84"/>
      <c r="U166" s="84"/>
    </row>
    <row r="167" spans="2:21">
      <c r="B167" s="89" t="s">
        <v>45</v>
      </c>
      <c r="C167" s="71"/>
      <c r="D167" s="71"/>
      <c r="E167" s="71"/>
      <c r="F167" s="71"/>
      <c r="G167" s="71"/>
      <c r="H167" s="71"/>
      <c r="I167" s="71"/>
      <c r="J167" s="71"/>
      <c r="K167" s="80">
        <v>4.6525501924348696</v>
      </c>
      <c r="L167" s="71"/>
      <c r="M167" s="71"/>
      <c r="N167" s="91">
        <v>4.4069284914517351E-2</v>
      </c>
      <c r="O167" s="80"/>
      <c r="P167" s="82"/>
      <c r="Q167" s="80">
        <f>SUM(Q168:Q255)</f>
        <v>1.9124397718816897</v>
      </c>
      <c r="R167" s="80">
        <f>SUM(R168:R255)</f>
        <v>2239.5284108350006</v>
      </c>
      <c r="S167" s="71"/>
      <c r="T167" s="81">
        <f t="shared" ref="T167:T229" si="3">R167/$R$11</f>
        <v>0.18881826362211074</v>
      </c>
      <c r="U167" s="81">
        <f>T167/'סכום נכסי הקרן'!$C$42</f>
        <v>5.3333633318442739E-6</v>
      </c>
    </row>
    <row r="168" spans="2:21">
      <c r="B168" s="76" t="s">
        <v>678</v>
      </c>
      <c r="C168" s="73" t="s">
        <v>679</v>
      </c>
      <c r="D168" s="86" t="s">
        <v>115</v>
      </c>
      <c r="E168" s="86" t="s">
        <v>304</v>
      </c>
      <c r="F168" s="73" t="s">
        <v>373</v>
      </c>
      <c r="G168" s="86" t="s">
        <v>314</v>
      </c>
      <c r="H168" s="73" t="s">
        <v>322</v>
      </c>
      <c r="I168" s="73" t="s">
        <v>126</v>
      </c>
      <c r="J168" s="73"/>
      <c r="K168" s="83">
        <v>2.6199999998924972</v>
      </c>
      <c r="L168" s="86" t="s">
        <v>128</v>
      </c>
      <c r="M168" s="87">
        <v>1.8700000000000001E-2</v>
      </c>
      <c r="N168" s="87">
        <v>1.24999999995023E-2</v>
      </c>
      <c r="O168" s="83">
        <v>14744.949398000001</v>
      </c>
      <c r="P168" s="85">
        <v>102.2</v>
      </c>
      <c r="Q168" s="73"/>
      <c r="R168" s="83">
        <v>15.069338451</v>
      </c>
      <c r="S168" s="84">
        <v>1.0662376814867319E-5</v>
      </c>
      <c r="T168" s="84">
        <f t="shared" si="3"/>
        <v>1.2705203052953648E-3</v>
      </c>
      <c r="U168" s="84">
        <f>T168/'סכום נכסי הקרן'!$C$42</f>
        <v>3.5887134425657328E-8</v>
      </c>
    </row>
    <row r="169" spans="2:21">
      <c r="B169" s="76" t="s">
        <v>680</v>
      </c>
      <c r="C169" s="73" t="s">
        <v>681</v>
      </c>
      <c r="D169" s="86" t="s">
        <v>115</v>
      </c>
      <c r="E169" s="86" t="s">
        <v>304</v>
      </c>
      <c r="F169" s="73" t="s">
        <v>373</v>
      </c>
      <c r="G169" s="86" t="s">
        <v>314</v>
      </c>
      <c r="H169" s="73" t="s">
        <v>322</v>
      </c>
      <c r="I169" s="73" t="s">
        <v>126</v>
      </c>
      <c r="J169" s="73"/>
      <c r="K169" s="83">
        <v>5.3000000000102885</v>
      </c>
      <c r="L169" s="86" t="s">
        <v>128</v>
      </c>
      <c r="M169" s="87">
        <v>2.6800000000000001E-2</v>
      </c>
      <c r="N169" s="87">
        <v>1.6000000000047487E-2</v>
      </c>
      <c r="O169" s="83">
        <v>118522.746465</v>
      </c>
      <c r="P169" s="85">
        <v>106.6</v>
      </c>
      <c r="Q169" s="73"/>
      <c r="R169" s="83">
        <v>126.34524904900002</v>
      </c>
      <c r="S169" s="84">
        <v>4.9212361887162221E-5</v>
      </c>
      <c r="T169" s="84">
        <f t="shared" si="3"/>
        <v>1.0652372359697184E-2</v>
      </c>
      <c r="U169" s="84">
        <f>T169/'סכום נכסי הקרן'!$C$42</f>
        <v>3.0088705960172587E-7</v>
      </c>
    </row>
    <row r="170" spans="2:21">
      <c r="B170" s="76" t="s">
        <v>682</v>
      </c>
      <c r="C170" s="73" t="s">
        <v>683</v>
      </c>
      <c r="D170" s="86" t="s">
        <v>115</v>
      </c>
      <c r="E170" s="86" t="s">
        <v>304</v>
      </c>
      <c r="F170" s="73" t="s">
        <v>313</v>
      </c>
      <c r="G170" s="86" t="s">
        <v>314</v>
      </c>
      <c r="H170" s="73" t="s">
        <v>307</v>
      </c>
      <c r="I170" s="73" t="s">
        <v>308</v>
      </c>
      <c r="J170" s="73"/>
      <c r="K170" s="83">
        <v>0</v>
      </c>
      <c r="L170" s="86" t="s">
        <v>128</v>
      </c>
      <c r="M170" s="87">
        <v>1.2E-2</v>
      </c>
      <c r="N170" s="87">
        <v>0</v>
      </c>
      <c r="O170" s="83">
        <v>7062.1281520000011</v>
      </c>
      <c r="P170" s="85">
        <v>100.22</v>
      </c>
      <c r="Q170" s="129">
        <v>2.1360819881689998E-2</v>
      </c>
      <c r="R170" s="83">
        <v>7.0987933089999995</v>
      </c>
      <c r="S170" s="84">
        <v>2.3540427173333336E-5</v>
      </c>
      <c r="T170" s="84">
        <f t="shared" si="3"/>
        <v>5.9851074892945026E-4</v>
      </c>
      <c r="U170" s="84">
        <f>T170/'סכום נכסי הקרן'!$C$42</f>
        <v>1.6905543038163975E-8</v>
      </c>
    </row>
    <row r="171" spans="2:21">
      <c r="B171" s="76" t="s">
        <v>684</v>
      </c>
      <c r="C171" s="73" t="s">
        <v>685</v>
      </c>
      <c r="D171" s="86" t="s">
        <v>115</v>
      </c>
      <c r="E171" s="86" t="s">
        <v>304</v>
      </c>
      <c r="F171" s="73" t="s">
        <v>332</v>
      </c>
      <c r="G171" s="86" t="s">
        <v>314</v>
      </c>
      <c r="H171" s="73" t="s">
        <v>322</v>
      </c>
      <c r="I171" s="73" t="s">
        <v>126</v>
      </c>
      <c r="J171" s="73"/>
      <c r="K171" s="83">
        <v>4.790000000034861</v>
      </c>
      <c r="L171" s="86" t="s">
        <v>128</v>
      </c>
      <c r="M171" s="87">
        <v>2.98E-2</v>
      </c>
      <c r="N171" s="87">
        <v>1.6700000000182302E-2</v>
      </c>
      <c r="O171" s="83">
        <v>28714.665337999999</v>
      </c>
      <c r="P171" s="85">
        <v>108.89</v>
      </c>
      <c r="Q171" s="73"/>
      <c r="R171" s="83">
        <v>31.267398129</v>
      </c>
      <c r="S171" s="84">
        <v>1.1295598554901811E-5</v>
      </c>
      <c r="T171" s="84">
        <f t="shared" si="3"/>
        <v>2.6362049233828568E-3</v>
      </c>
      <c r="U171" s="84">
        <f>T171/'סכום נכסי הקרן'!$C$42</f>
        <v>7.4462281369857144E-8</v>
      </c>
    </row>
    <row r="172" spans="2:21">
      <c r="B172" s="76" t="s">
        <v>686</v>
      </c>
      <c r="C172" s="73" t="s">
        <v>687</v>
      </c>
      <c r="D172" s="86" t="s">
        <v>115</v>
      </c>
      <c r="E172" s="86" t="s">
        <v>304</v>
      </c>
      <c r="F172" s="73" t="s">
        <v>332</v>
      </c>
      <c r="G172" s="86" t="s">
        <v>314</v>
      </c>
      <c r="H172" s="73" t="s">
        <v>322</v>
      </c>
      <c r="I172" s="73" t="s">
        <v>126</v>
      </c>
      <c r="J172" s="73"/>
      <c r="K172" s="83">
        <v>2.1100000000071386</v>
      </c>
      <c r="L172" s="86" t="s">
        <v>128</v>
      </c>
      <c r="M172" s="87">
        <v>2.4700000000000003E-2</v>
      </c>
      <c r="N172" s="87">
        <v>1.4400000000285533E-2</v>
      </c>
      <c r="O172" s="83">
        <v>24197.179832999998</v>
      </c>
      <c r="P172" s="85">
        <v>104.21</v>
      </c>
      <c r="Q172" s="73"/>
      <c r="R172" s="83">
        <v>25.215881762000002</v>
      </c>
      <c r="S172" s="84">
        <v>7.2637373681793207E-6</v>
      </c>
      <c r="T172" s="84">
        <f t="shared" si="3"/>
        <v>2.1259917878095084E-3</v>
      </c>
      <c r="U172" s="84">
        <f>T172/'סכום נכסי הקרן'!$C$42</f>
        <v>6.005079396131846E-8</v>
      </c>
    </row>
    <row r="173" spans="2:21">
      <c r="B173" s="76" t="s">
        <v>688</v>
      </c>
      <c r="C173" s="73" t="s">
        <v>689</v>
      </c>
      <c r="D173" s="86" t="s">
        <v>115</v>
      </c>
      <c r="E173" s="86" t="s">
        <v>304</v>
      </c>
      <c r="F173" s="73" t="s">
        <v>690</v>
      </c>
      <c r="G173" s="86" t="s">
        <v>314</v>
      </c>
      <c r="H173" s="73" t="s">
        <v>307</v>
      </c>
      <c r="I173" s="73" t="s">
        <v>308</v>
      </c>
      <c r="J173" s="73"/>
      <c r="K173" s="83">
        <v>1.9800000000792888</v>
      </c>
      <c r="L173" s="86" t="s">
        <v>128</v>
      </c>
      <c r="M173" s="87">
        <v>2.07E-2</v>
      </c>
      <c r="N173" s="87">
        <v>1.3100000000156735E-2</v>
      </c>
      <c r="O173" s="83">
        <v>10686.144199</v>
      </c>
      <c r="P173" s="85">
        <v>101.5</v>
      </c>
      <c r="Q173" s="73"/>
      <c r="R173" s="83">
        <v>10.846436492999999</v>
      </c>
      <c r="S173" s="84">
        <v>4.2160568599756176E-5</v>
      </c>
      <c r="T173" s="84">
        <f t="shared" si="3"/>
        <v>9.1448060903686604E-4</v>
      </c>
      <c r="U173" s="84">
        <f>T173/'סכום נכסי הקרן'!$C$42</f>
        <v>2.5830432153961992E-8</v>
      </c>
    </row>
    <row r="174" spans="2:21">
      <c r="B174" s="76" t="s">
        <v>691</v>
      </c>
      <c r="C174" s="73" t="s">
        <v>692</v>
      </c>
      <c r="D174" s="86" t="s">
        <v>115</v>
      </c>
      <c r="E174" s="86" t="s">
        <v>304</v>
      </c>
      <c r="F174" s="73" t="s">
        <v>693</v>
      </c>
      <c r="G174" s="86" t="s">
        <v>2204</v>
      </c>
      <c r="H174" s="73" t="s">
        <v>322</v>
      </c>
      <c r="I174" s="73" t="s">
        <v>126</v>
      </c>
      <c r="J174" s="73"/>
      <c r="K174" s="83">
        <v>4.0999999999652941</v>
      </c>
      <c r="L174" s="86" t="s">
        <v>128</v>
      </c>
      <c r="M174" s="87">
        <v>1.44E-2</v>
      </c>
      <c r="N174" s="87">
        <v>1.4099999999940504E-2</v>
      </c>
      <c r="O174" s="83">
        <v>40277.807552999999</v>
      </c>
      <c r="P174" s="85">
        <v>100.15</v>
      </c>
      <c r="Q174" s="73"/>
      <c r="R174" s="83">
        <v>40.338224263999997</v>
      </c>
      <c r="S174" s="84">
        <v>5.0347259441249995E-5</v>
      </c>
      <c r="T174" s="84">
        <f t="shared" si="3"/>
        <v>3.4009809503992646E-3</v>
      </c>
      <c r="U174" s="84">
        <f>T174/'סכום נכסי הקרן'!$C$42</f>
        <v>9.6064155793011316E-8</v>
      </c>
    </row>
    <row r="175" spans="2:21">
      <c r="B175" s="76" t="s">
        <v>694</v>
      </c>
      <c r="C175" s="73" t="s">
        <v>695</v>
      </c>
      <c r="D175" s="86" t="s">
        <v>115</v>
      </c>
      <c r="E175" s="86" t="s">
        <v>304</v>
      </c>
      <c r="F175" s="73" t="s">
        <v>696</v>
      </c>
      <c r="G175" s="86" t="s">
        <v>697</v>
      </c>
      <c r="H175" s="73" t="s">
        <v>368</v>
      </c>
      <c r="I175" s="73" t="s">
        <v>126</v>
      </c>
      <c r="J175" s="73"/>
      <c r="K175" s="83">
        <v>0.25000000014119877</v>
      </c>
      <c r="L175" s="86" t="s">
        <v>128</v>
      </c>
      <c r="M175" s="87">
        <v>4.8399999999999999E-2</v>
      </c>
      <c r="N175" s="87">
        <v>8.0000000000000002E-3</v>
      </c>
      <c r="O175" s="83">
        <v>3464.202479</v>
      </c>
      <c r="P175" s="85">
        <v>102.22</v>
      </c>
      <c r="Q175" s="73"/>
      <c r="R175" s="83">
        <v>3.5411079299999999</v>
      </c>
      <c r="S175" s="84">
        <v>1.649620228095238E-5</v>
      </c>
      <c r="T175" s="84">
        <f t="shared" si="3"/>
        <v>2.9855653869190787E-4</v>
      </c>
      <c r="U175" s="84">
        <f>T175/'סכום נכסי הקרן'!$C$42</f>
        <v>8.4330321940070372E-9</v>
      </c>
    </row>
    <row r="176" spans="2:21">
      <c r="B176" s="76" t="s">
        <v>698</v>
      </c>
      <c r="C176" s="73" t="s">
        <v>699</v>
      </c>
      <c r="D176" s="86" t="s">
        <v>115</v>
      </c>
      <c r="E176" s="86" t="s">
        <v>304</v>
      </c>
      <c r="F176" s="73" t="s">
        <v>373</v>
      </c>
      <c r="G176" s="86" t="s">
        <v>314</v>
      </c>
      <c r="H176" s="73" t="s">
        <v>368</v>
      </c>
      <c r="I176" s="73" t="s">
        <v>126</v>
      </c>
      <c r="J176" s="73"/>
      <c r="K176" s="83">
        <v>1.1600000000212609</v>
      </c>
      <c r="L176" s="86" t="s">
        <v>128</v>
      </c>
      <c r="M176" s="87">
        <v>6.4000000000000001E-2</v>
      </c>
      <c r="N176" s="87">
        <v>8.699999999362178E-3</v>
      </c>
      <c r="O176" s="83">
        <v>8670.0408299999999</v>
      </c>
      <c r="P176" s="85">
        <v>108.5</v>
      </c>
      <c r="Q176" s="73"/>
      <c r="R176" s="83">
        <v>9.4069939799999993</v>
      </c>
      <c r="S176" s="84">
        <v>3.5523927649531679E-5</v>
      </c>
      <c r="T176" s="84">
        <f t="shared" si="3"/>
        <v>7.9311888191005084E-4</v>
      </c>
      <c r="U176" s="84">
        <f>T176/'סכום נכסי הקרן'!$C$42</f>
        <v>2.2402447101399248E-8</v>
      </c>
    </row>
    <row r="177" spans="2:21">
      <c r="B177" s="76" t="s">
        <v>700</v>
      </c>
      <c r="C177" s="73" t="s">
        <v>701</v>
      </c>
      <c r="D177" s="86" t="s">
        <v>115</v>
      </c>
      <c r="E177" s="86" t="s">
        <v>304</v>
      </c>
      <c r="F177" s="73" t="s">
        <v>384</v>
      </c>
      <c r="G177" s="86" t="s">
        <v>2204</v>
      </c>
      <c r="H177" s="73" t="s">
        <v>368</v>
      </c>
      <c r="I177" s="73" t="s">
        <v>126</v>
      </c>
      <c r="J177" s="73"/>
      <c r="K177" s="83">
        <v>3.1600000000035</v>
      </c>
      <c r="L177" s="86" t="s">
        <v>128</v>
      </c>
      <c r="M177" s="87">
        <v>1.6299999999999999E-2</v>
      </c>
      <c r="N177" s="87">
        <v>1.3600000000151659E-2</v>
      </c>
      <c r="O177" s="83">
        <v>33857.003494999997</v>
      </c>
      <c r="P177" s="85">
        <v>101.27</v>
      </c>
      <c r="Q177" s="73"/>
      <c r="R177" s="83">
        <v>34.286987443000001</v>
      </c>
      <c r="S177" s="84">
        <v>4.0633003850035818E-5</v>
      </c>
      <c r="T177" s="84">
        <f t="shared" si="3"/>
        <v>2.8907913838014505E-3</v>
      </c>
      <c r="U177" s="84">
        <f>T177/'סכום נכסי הקרן'!$C$42</f>
        <v>8.1653334114087295E-8</v>
      </c>
    </row>
    <row r="178" spans="2:21">
      <c r="B178" s="76" t="s">
        <v>702</v>
      </c>
      <c r="C178" s="73" t="s">
        <v>703</v>
      </c>
      <c r="D178" s="86" t="s">
        <v>115</v>
      </c>
      <c r="E178" s="86" t="s">
        <v>304</v>
      </c>
      <c r="F178" s="73" t="s">
        <v>357</v>
      </c>
      <c r="G178" s="86" t="s">
        <v>314</v>
      </c>
      <c r="H178" s="73" t="s">
        <v>368</v>
      </c>
      <c r="I178" s="73" t="s">
        <v>126</v>
      </c>
      <c r="J178" s="73"/>
      <c r="K178" s="83">
        <v>0.98999999990228316</v>
      </c>
      <c r="L178" s="86" t="s">
        <v>128</v>
      </c>
      <c r="M178" s="87">
        <v>6.0999999999999999E-2</v>
      </c>
      <c r="N178" s="87">
        <v>6.7999999992671232E-3</v>
      </c>
      <c r="O178" s="83">
        <v>3107.2828450000002</v>
      </c>
      <c r="P178" s="85">
        <v>105.39</v>
      </c>
      <c r="Q178" s="73"/>
      <c r="R178" s="83">
        <v>3.2747653679999997</v>
      </c>
      <c r="S178" s="84">
        <v>9.0696592231789465E-6</v>
      </c>
      <c r="T178" s="84">
        <f t="shared" si="3"/>
        <v>2.7610076637743486E-4</v>
      </c>
      <c r="U178" s="84">
        <f>T178/'סכום נכסי הקרן'!$C$42</f>
        <v>7.798746133152543E-9</v>
      </c>
    </row>
    <row r="179" spans="2:21">
      <c r="B179" s="76" t="s">
        <v>704</v>
      </c>
      <c r="C179" s="73" t="s">
        <v>705</v>
      </c>
      <c r="D179" s="86" t="s">
        <v>115</v>
      </c>
      <c r="E179" s="86" t="s">
        <v>304</v>
      </c>
      <c r="F179" s="73" t="s">
        <v>706</v>
      </c>
      <c r="G179" s="86" t="s">
        <v>707</v>
      </c>
      <c r="H179" s="73" t="s">
        <v>368</v>
      </c>
      <c r="I179" s="73" t="s">
        <v>126</v>
      </c>
      <c r="J179" s="73"/>
      <c r="K179" s="83">
        <v>4.6499999999816035</v>
      </c>
      <c r="L179" s="86" t="s">
        <v>128</v>
      </c>
      <c r="M179" s="87">
        <v>2.6099999999999998E-2</v>
      </c>
      <c r="N179" s="87">
        <v>1.4499999999872641E-2</v>
      </c>
      <c r="O179" s="83">
        <v>33277.364105000001</v>
      </c>
      <c r="P179" s="85">
        <v>106.18</v>
      </c>
      <c r="Q179" s="73"/>
      <c r="R179" s="83">
        <v>35.333905201</v>
      </c>
      <c r="S179" s="84">
        <v>5.5176093503362559E-5</v>
      </c>
      <c r="T179" s="84">
        <f t="shared" si="3"/>
        <v>2.979058713773393E-3</v>
      </c>
      <c r="U179" s="84">
        <f>T179/'סכום נכסי הקרן'!$C$42</f>
        <v>8.4146534358817393E-8</v>
      </c>
    </row>
    <row r="180" spans="2:21">
      <c r="B180" s="76" t="s">
        <v>708</v>
      </c>
      <c r="C180" s="73" t="s">
        <v>709</v>
      </c>
      <c r="D180" s="86" t="s">
        <v>115</v>
      </c>
      <c r="E180" s="86" t="s">
        <v>304</v>
      </c>
      <c r="F180" s="73" t="s">
        <v>415</v>
      </c>
      <c r="G180" s="86" t="s">
        <v>2204</v>
      </c>
      <c r="H180" s="73" t="s">
        <v>416</v>
      </c>
      <c r="I180" s="73" t="s">
        <v>126</v>
      </c>
      <c r="J180" s="73"/>
      <c r="K180" s="83">
        <v>3.4799999999961706</v>
      </c>
      <c r="L180" s="86" t="s">
        <v>128</v>
      </c>
      <c r="M180" s="87">
        <v>3.39E-2</v>
      </c>
      <c r="N180" s="87">
        <v>2.1799999999961697E-2</v>
      </c>
      <c r="O180" s="83">
        <v>49731.949181000004</v>
      </c>
      <c r="P180" s="85">
        <v>105</v>
      </c>
      <c r="Q180" s="73"/>
      <c r="R180" s="83">
        <v>52.21854664</v>
      </c>
      <c r="S180" s="84">
        <v>4.5826905652337898E-5</v>
      </c>
      <c r="T180" s="84">
        <f t="shared" si="3"/>
        <v>4.4026301509427187E-3</v>
      </c>
      <c r="U180" s="84">
        <f>T180/'סכום נכסי הקרן'!$C$42</f>
        <v>1.2435675320954651E-7</v>
      </c>
    </row>
    <row r="181" spans="2:21">
      <c r="B181" s="76" t="s">
        <v>710</v>
      </c>
      <c r="C181" s="73" t="s">
        <v>711</v>
      </c>
      <c r="D181" s="86" t="s">
        <v>115</v>
      </c>
      <c r="E181" s="86" t="s">
        <v>304</v>
      </c>
      <c r="F181" s="73" t="s">
        <v>415</v>
      </c>
      <c r="G181" s="86" t="s">
        <v>2204</v>
      </c>
      <c r="H181" s="73" t="s">
        <v>416</v>
      </c>
      <c r="I181" s="73" t="s">
        <v>126</v>
      </c>
      <c r="J181" s="73"/>
      <c r="K181" s="83">
        <v>9.1099999998930645</v>
      </c>
      <c r="L181" s="86" t="s">
        <v>128</v>
      </c>
      <c r="M181" s="87">
        <v>2.4399999999999998E-2</v>
      </c>
      <c r="N181" s="87">
        <v>3.2599999999617664E-2</v>
      </c>
      <c r="O181" s="83">
        <v>35893.377352000003</v>
      </c>
      <c r="P181" s="85">
        <v>93.27</v>
      </c>
      <c r="Q181" s="73"/>
      <c r="R181" s="83">
        <v>33.477751777999998</v>
      </c>
      <c r="S181" s="84">
        <v>7.7190058821505377E-5</v>
      </c>
      <c r="T181" s="84">
        <f t="shared" si="3"/>
        <v>2.8225634156331812E-3</v>
      </c>
      <c r="U181" s="84">
        <f>T181/'סכום נכסי הקרן'!$C$42</f>
        <v>7.9726165964913224E-8</v>
      </c>
    </row>
    <row r="182" spans="2:21">
      <c r="B182" s="76" t="s">
        <v>712</v>
      </c>
      <c r="C182" s="73" t="s">
        <v>713</v>
      </c>
      <c r="D182" s="86" t="s">
        <v>115</v>
      </c>
      <c r="E182" s="86" t="s">
        <v>304</v>
      </c>
      <c r="F182" s="73" t="s">
        <v>327</v>
      </c>
      <c r="G182" s="86" t="s">
        <v>314</v>
      </c>
      <c r="H182" s="73" t="s">
        <v>416</v>
      </c>
      <c r="I182" s="73" t="s">
        <v>126</v>
      </c>
      <c r="J182" s="73"/>
      <c r="K182" s="83">
        <v>0.83999999999215813</v>
      </c>
      <c r="L182" s="86" t="s">
        <v>128</v>
      </c>
      <c r="M182" s="87">
        <v>1.5700000000000002E-2</v>
      </c>
      <c r="N182" s="87">
        <v>2.4499999999825738E-2</v>
      </c>
      <c r="O182" s="83">
        <v>46115.190992000003</v>
      </c>
      <c r="P182" s="85">
        <v>99.55</v>
      </c>
      <c r="Q182" s="73"/>
      <c r="R182" s="83">
        <v>45.907672804000001</v>
      </c>
      <c r="S182" s="84">
        <v>5.6922132003742513E-5</v>
      </c>
      <c r="T182" s="84">
        <f t="shared" si="3"/>
        <v>3.8705501675468201E-3</v>
      </c>
      <c r="U182" s="84">
        <f>T182/'סכום נכסי הקרן'!$C$42</f>
        <v>1.0932761450964116E-7</v>
      </c>
    </row>
    <row r="183" spans="2:21">
      <c r="B183" s="76" t="s">
        <v>714</v>
      </c>
      <c r="C183" s="73" t="s">
        <v>715</v>
      </c>
      <c r="D183" s="86" t="s">
        <v>115</v>
      </c>
      <c r="E183" s="86" t="s">
        <v>304</v>
      </c>
      <c r="F183" s="73" t="s">
        <v>434</v>
      </c>
      <c r="G183" s="86" t="s">
        <v>2204</v>
      </c>
      <c r="H183" s="73" t="s">
        <v>408</v>
      </c>
      <c r="I183" s="73" t="s">
        <v>308</v>
      </c>
      <c r="J183" s="73"/>
      <c r="K183" s="83">
        <v>6.1799999999888877</v>
      </c>
      <c r="L183" s="86" t="s">
        <v>128</v>
      </c>
      <c r="M183" s="87">
        <v>2.5499999999999998E-2</v>
      </c>
      <c r="N183" s="87">
        <v>2.6999999999910828E-2</v>
      </c>
      <c r="O183" s="83">
        <v>146072.115269</v>
      </c>
      <c r="P183" s="85">
        <v>99.8</v>
      </c>
      <c r="Q183" s="73"/>
      <c r="R183" s="83">
        <v>145.779975909</v>
      </c>
      <c r="S183" s="84">
        <v>1.1215648706813813E-4</v>
      </c>
      <c r="T183" s="84">
        <f t="shared" si="3"/>
        <v>1.2290945624461879E-2</v>
      </c>
      <c r="U183" s="84">
        <f>T183/'סכום נכסי הקרן'!$C$42</f>
        <v>3.4717022310081563E-7</v>
      </c>
    </row>
    <row r="184" spans="2:21">
      <c r="B184" s="76" t="s">
        <v>717</v>
      </c>
      <c r="C184" s="73" t="s">
        <v>718</v>
      </c>
      <c r="D184" s="86" t="s">
        <v>115</v>
      </c>
      <c r="E184" s="86" t="s">
        <v>304</v>
      </c>
      <c r="F184" s="73" t="s">
        <v>443</v>
      </c>
      <c r="G184" s="86" t="s">
        <v>444</v>
      </c>
      <c r="H184" s="73" t="s">
        <v>416</v>
      </c>
      <c r="I184" s="73" t="s">
        <v>126</v>
      </c>
      <c r="J184" s="73"/>
      <c r="K184" s="83">
        <v>2.4200000000007922</v>
      </c>
      <c r="L184" s="86" t="s">
        <v>128</v>
      </c>
      <c r="M184" s="87">
        <v>4.8000000000000001E-2</v>
      </c>
      <c r="N184" s="87">
        <v>1.429999999999868E-2</v>
      </c>
      <c r="O184" s="83">
        <v>68506.460441999996</v>
      </c>
      <c r="P184" s="85">
        <v>108.15</v>
      </c>
      <c r="Q184" s="83">
        <v>1.6441550539999998</v>
      </c>
      <c r="R184" s="83">
        <v>75.733894307</v>
      </c>
      <c r="S184" s="84">
        <v>3.4455306424085183E-5</v>
      </c>
      <c r="T184" s="84">
        <f t="shared" si="3"/>
        <v>6.3852471579302324E-3</v>
      </c>
      <c r="U184" s="84">
        <f>T184/'סכום נכסי הקרן'!$C$42</f>
        <v>1.8035778109379945E-7</v>
      </c>
    </row>
    <row r="185" spans="2:21">
      <c r="B185" s="76" t="s">
        <v>719</v>
      </c>
      <c r="C185" s="73" t="s">
        <v>720</v>
      </c>
      <c r="D185" s="86" t="s">
        <v>115</v>
      </c>
      <c r="E185" s="86" t="s">
        <v>304</v>
      </c>
      <c r="F185" s="73" t="s">
        <v>443</v>
      </c>
      <c r="G185" s="86" t="s">
        <v>444</v>
      </c>
      <c r="H185" s="73" t="s">
        <v>416</v>
      </c>
      <c r="I185" s="73" t="s">
        <v>126</v>
      </c>
      <c r="J185" s="73"/>
      <c r="K185" s="83">
        <v>0.89996883764412583</v>
      </c>
      <c r="L185" s="86" t="s">
        <v>128</v>
      </c>
      <c r="M185" s="87">
        <v>4.4999999999999998E-2</v>
      </c>
      <c r="N185" s="87">
        <v>1.2499220941103147E-2</v>
      </c>
      <c r="O185" s="83">
        <v>3.0999999999999999E-3</v>
      </c>
      <c r="P185" s="85">
        <v>103.34</v>
      </c>
      <c r="Q185" s="73"/>
      <c r="R185" s="83">
        <v>3.2090000000000001E-6</v>
      </c>
      <c r="S185" s="84">
        <v>5.1622959227853746E-12</v>
      </c>
      <c r="T185" s="84">
        <f t="shared" si="3"/>
        <v>2.7055598180040009E-10</v>
      </c>
      <c r="U185" s="84">
        <f>T185/'סכום נכסי הקרן'!$C$42</f>
        <v>7.6421280699480359E-15</v>
      </c>
    </row>
    <row r="186" spans="2:21">
      <c r="B186" s="76" t="s">
        <v>721</v>
      </c>
      <c r="C186" s="73" t="s">
        <v>722</v>
      </c>
      <c r="D186" s="86" t="s">
        <v>115</v>
      </c>
      <c r="E186" s="86" t="s">
        <v>304</v>
      </c>
      <c r="F186" s="73" t="s">
        <v>723</v>
      </c>
      <c r="G186" s="86" t="s">
        <v>125</v>
      </c>
      <c r="H186" s="73" t="s">
        <v>416</v>
      </c>
      <c r="I186" s="73" t="s">
        <v>126</v>
      </c>
      <c r="J186" s="73"/>
      <c r="K186" s="83">
        <v>2.1100000000252832</v>
      </c>
      <c r="L186" s="86" t="s">
        <v>128</v>
      </c>
      <c r="M186" s="87">
        <v>1.49E-2</v>
      </c>
      <c r="N186" s="87">
        <v>1.8800000000252833E-2</v>
      </c>
      <c r="O186" s="83">
        <v>39670.677259999997</v>
      </c>
      <c r="P186" s="85">
        <v>99.7</v>
      </c>
      <c r="Q186" s="73"/>
      <c r="R186" s="83">
        <v>39.551663900000001</v>
      </c>
      <c r="S186" s="84">
        <v>3.6795717467139948E-5</v>
      </c>
      <c r="T186" s="84">
        <f t="shared" si="3"/>
        <v>3.334664773544388E-3</v>
      </c>
      <c r="U186" s="84">
        <f>T186/'סכום נכסי הקרן'!$C$42</f>
        <v>9.4190988128183358E-8</v>
      </c>
    </row>
    <row r="187" spans="2:21">
      <c r="B187" s="76" t="s">
        <v>745</v>
      </c>
      <c r="C187" s="73" t="s">
        <v>746</v>
      </c>
      <c r="D187" s="86" t="s">
        <v>115</v>
      </c>
      <c r="E187" s="86" t="s">
        <v>304</v>
      </c>
      <c r="F187" s="73" t="s">
        <v>716</v>
      </c>
      <c r="G187" s="86" t="s">
        <v>2205</v>
      </c>
      <c r="H187" s="118" t="s">
        <v>408</v>
      </c>
      <c r="I187" s="118" t="s">
        <v>308</v>
      </c>
      <c r="J187" s="73"/>
      <c r="K187" s="83">
        <v>2.8199999999851126</v>
      </c>
      <c r="L187" s="86" t="s">
        <v>128</v>
      </c>
      <c r="M187" s="87">
        <v>4.3499999999999997E-2</v>
      </c>
      <c r="N187" s="87">
        <v>0.18529999999878424</v>
      </c>
      <c r="O187" s="83">
        <v>35406.660347999998</v>
      </c>
      <c r="P187" s="85">
        <v>68.3</v>
      </c>
      <c r="Q187" s="73"/>
      <c r="R187" s="83">
        <v>24.182750198000004</v>
      </c>
      <c r="S187" s="84">
        <v>2.123284886971886E-5</v>
      </c>
      <c r="T187" s="84">
        <f>R187/$R$11</f>
        <v>2.0388867941582146E-3</v>
      </c>
      <c r="U187" s="84">
        <f>T187/'סכום נכסי הקרן'!$C$42</f>
        <v>5.759042508466103E-8</v>
      </c>
    </row>
    <row r="188" spans="2:21">
      <c r="B188" s="76" t="s">
        <v>724</v>
      </c>
      <c r="C188" s="73" t="s">
        <v>725</v>
      </c>
      <c r="D188" s="86" t="s">
        <v>115</v>
      </c>
      <c r="E188" s="86" t="s">
        <v>304</v>
      </c>
      <c r="F188" s="73" t="s">
        <v>726</v>
      </c>
      <c r="G188" s="86" t="s">
        <v>500</v>
      </c>
      <c r="H188" s="73" t="s">
        <v>408</v>
      </c>
      <c r="I188" s="73" t="s">
        <v>308</v>
      </c>
      <c r="J188" s="73"/>
      <c r="K188" s="83">
        <v>10.919999999691854</v>
      </c>
      <c r="L188" s="86" t="s">
        <v>128</v>
      </c>
      <c r="M188" s="87">
        <v>2.4E-2</v>
      </c>
      <c r="N188" s="87">
        <v>3.0599999999373257E-2</v>
      </c>
      <c r="O188" s="83">
        <v>8160.4873619999989</v>
      </c>
      <c r="P188" s="85">
        <v>93.85</v>
      </c>
      <c r="Q188" s="73"/>
      <c r="R188" s="83">
        <v>7.6586174579999984</v>
      </c>
      <c r="S188" s="84">
        <v>2.1474966742105261E-5</v>
      </c>
      <c r="T188" s="84">
        <f t="shared" si="3"/>
        <v>6.4571042866403056E-4</v>
      </c>
      <c r="U188" s="84">
        <f>T188/'סכום נכסי הקרן'!$C$42</f>
        <v>1.8238745856271695E-8</v>
      </c>
    </row>
    <row r="189" spans="2:21">
      <c r="B189" s="76" t="s">
        <v>727</v>
      </c>
      <c r="C189" s="73" t="s">
        <v>728</v>
      </c>
      <c r="D189" s="86" t="s">
        <v>115</v>
      </c>
      <c r="E189" s="86" t="s">
        <v>304</v>
      </c>
      <c r="F189" s="73" t="s">
        <v>726</v>
      </c>
      <c r="G189" s="86" t="s">
        <v>500</v>
      </c>
      <c r="H189" s="73" t="s">
        <v>408</v>
      </c>
      <c r="I189" s="73" t="s">
        <v>308</v>
      </c>
      <c r="J189" s="73"/>
      <c r="K189" s="83">
        <v>2.4200000000587916</v>
      </c>
      <c r="L189" s="86" t="s">
        <v>128</v>
      </c>
      <c r="M189" s="87">
        <v>2.4500000000000001E-2</v>
      </c>
      <c r="N189" s="87">
        <v>2.3800000000659179E-2</v>
      </c>
      <c r="O189" s="83">
        <v>11202.624967</v>
      </c>
      <c r="P189" s="85">
        <v>100.21</v>
      </c>
      <c r="Q189" s="73"/>
      <c r="R189" s="83">
        <v>11.226150476999999</v>
      </c>
      <c r="S189" s="84">
        <v>7.1415161245698564E-6</v>
      </c>
      <c r="T189" s="84">
        <f t="shared" si="3"/>
        <v>9.4649490936234485E-4</v>
      </c>
      <c r="U189" s="84">
        <f>T189/'סכום נכסי הקרן'!$C$42</f>
        <v>2.6734708531549465E-8</v>
      </c>
    </row>
    <row r="190" spans="2:21">
      <c r="B190" s="76" t="s">
        <v>729</v>
      </c>
      <c r="C190" s="73" t="s">
        <v>730</v>
      </c>
      <c r="D190" s="86" t="s">
        <v>115</v>
      </c>
      <c r="E190" s="86" t="s">
        <v>304</v>
      </c>
      <c r="F190" s="73" t="s">
        <v>327</v>
      </c>
      <c r="G190" s="86" t="s">
        <v>314</v>
      </c>
      <c r="H190" s="73" t="s">
        <v>408</v>
      </c>
      <c r="I190" s="73" t="s">
        <v>308</v>
      </c>
      <c r="J190" s="73"/>
      <c r="K190" s="83">
        <v>0.79999999999999982</v>
      </c>
      <c r="L190" s="86" t="s">
        <v>128</v>
      </c>
      <c r="M190" s="87">
        <v>3.2500000000000001E-2</v>
      </c>
      <c r="N190" s="87">
        <v>3.7999999995409768E-2</v>
      </c>
      <c r="O190" s="83">
        <f>4374.5811/50000</f>
        <v>8.7491622000000005E-2</v>
      </c>
      <c r="P190" s="85">
        <v>4980000</v>
      </c>
      <c r="Q190" s="73"/>
      <c r="R190" s="83">
        <v>4.3570826800000004</v>
      </c>
      <c r="S190" s="84">
        <f>23.6272271131515%/50000</f>
        <v>4.7254454226302996E-6</v>
      </c>
      <c r="T190" s="84">
        <f t="shared" si="3"/>
        <v>3.6735269001960693E-4</v>
      </c>
      <c r="U190" s="84">
        <f>T190/'סכום נכסי הקרן'!$C$42</f>
        <v>1.0376249252699415E-8</v>
      </c>
    </row>
    <row r="191" spans="2:21">
      <c r="B191" s="76" t="s">
        <v>731</v>
      </c>
      <c r="C191" s="73" t="s">
        <v>732</v>
      </c>
      <c r="D191" s="86" t="s">
        <v>115</v>
      </c>
      <c r="E191" s="86" t="s">
        <v>304</v>
      </c>
      <c r="F191" s="73" t="s">
        <v>733</v>
      </c>
      <c r="G191" s="86" t="s">
        <v>2205</v>
      </c>
      <c r="H191" s="73" t="s">
        <v>408</v>
      </c>
      <c r="I191" s="73" t="s">
        <v>308</v>
      </c>
      <c r="J191" s="73"/>
      <c r="K191" s="83">
        <v>3.0599999999583525</v>
      </c>
      <c r="L191" s="86" t="s">
        <v>128</v>
      </c>
      <c r="M191" s="87">
        <v>3.3799999999999997E-2</v>
      </c>
      <c r="N191" s="87">
        <v>3.6899999999375294E-2</v>
      </c>
      <c r="O191" s="83">
        <v>21608.228787000004</v>
      </c>
      <c r="P191" s="85">
        <v>100.01</v>
      </c>
      <c r="Q191" s="73"/>
      <c r="R191" s="83">
        <v>21.610389615000003</v>
      </c>
      <c r="S191" s="84">
        <v>2.6398855491986239E-5</v>
      </c>
      <c r="T191" s="84">
        <f t="shared" si="3"/>
        <v>1.8220069116159227E-3</v>
      </c>
      <c r="U191" s="84">
        <f>T191/'סכום נכסי הקרן'!$C$42</f>
        <v>5.1464432869836413E-8</v>
      </c>
    </row>
    <row r="192" spans="2:21">
      <c r="B192" s="76" t="s">
        <v>734</v>
      </c>
      <c r="C192" s="73" t="s">
        <v>735</v>
      </c>
      <c r="D192" s="86" t="s">
        <v>115</v>
      </c>
      <c r="E192" s="86" t="s">
        <v>304</v>
      </c>
      <c r="F192" s="73" t="s">
        <v>494</v>
      </c>
      <c r="G192" s="86" t="s">
        <v>123</v>
      </c>
      <c r="H192" s="73" t="s">
        <v>408</v>
      </c>
      <c r="I192" s="73" t="s">
        <v>308</v>
      </c>
      <c r="J192" s="73"/>
      <c r="K192" s="83">
        <v>4.5500000000244105</v>
      </c>
      <c r="L192" s="86" t="s">
        <v>128</v>
      </c>
      <c r="M192" s="87">
        <v>5.0900000000000001E-2</v>
      </c>
      <c r="N192" s="87">
        <v>1.830000000022354E-2</v>
      </c>
      <c r="O192" s="83">
        <v>33066.825784000001</v>
      </c>
      <c r="P192" s="85">
        <v>117.7</v>
      </c>
      <c r="Q192" s="73"/>
      <c r="R192" s="83">
        <v>38.919653210999996</v>
      </c>
      <c r="S192" s="84">
        <v>3.2028115686655404E-5</v>
      </c>
      <c r="T192" s="84">
        <f t="shared" si="3"/>
        <v>3.2813789298327197E-3</v>
      </c>
      <c r="U192" s="84">
        <f>T192/'סכום נכסי הקרן'!$C$42</f>
        <v>9.2685875436717439E-8</v>
      </c>
    </row>
    <row r="193" spans="2:21">
      <c r="B193" s="76" t="s">
        <v>736</v>
      </c>
      <c r="C193" s="73" t="s">
        <v>737</v>
      </c>
      <c r="D193" s="86" t="s">
        <v>115</v>
      </c>
      <c r="E193" s="86" t="s">
        <v>304</v>
      </c>
      <c r="F193" s="73" t="s">
        <v>738</v>
      </c>
      <c r="G193" s="86" t="s">
        <v>697</v>
      </c>
      <c r="H193" s="73" t="s">
        <v>408</v>
      </c>
      <c r="I193" s="73" t="s">
        <v>308</v>
      </c>
      <c r="J193" s="73"/>
      <c r="K193" s="83">
        <v>0.73999999950048423</v>
      </c>
      <c r="L193" s="86" t="s">
        <v>128</v>
      </c>
      <c r="M193" s="87">
        <v>4.0999999999999995E-2</v>
      </c>
      <c r="N193" s="87">
        <v>1.0200000009990315E-2</v>
      </c>
      <c r="O193" s="83">
        <v>77.504400000000004</v>
      </c>
      <c r="P193" s="85">
        <v>103.32</v>
      </c>
      <c r="Q193" s="73"/>
      <c r="R193" s="83">
        <v>8.0077545999999999E-2</v>
      </c>
      <c r="S193" s="84">
        <v>2.5834800000000003E-7</v>
      </c>
      <c r="T193" s="84">
        <f t="shared" si="3"/>
        <v>6.7514674597060455E-6</v>
      </c>
      <c r="U193" s="84">
        <f>T193/'סכום נכסי הקרן'!$C$42</f>
        <v>1.9070204489222657E-10</v>
      </c>
    </row>
    <row r="194" spans="2:21">
      <c r="B194" s="76" t="s">
        <v>739</v>
      </c>
      <c r="C194" s="73" t="s">
        <v>740</v>
      </c>
      <c r="D194" s="86" t="s">
        <v>115</v>
      </c>
      <c r="E194" s="86" t="s">
        <v>304</v>
      </c>
      <c r="F194" s="73" t="s">
        <v>738</v>
      </c>
      <c r="G194" s="86" t="s">
        <v>697</v>
      </c>
      <c r="H194" s="73" t="s">
        <v>408</v>
      </c>
      <c r="I194" s="73" t="s">
        <v>308</v>
      </c>
      <c r="J194" s="73"/>
      <c r="K194" s="83">
        <v>2.6201107011070106</v>
      </c>
      <c r="L194" s="86" t="s">
        <v>128</v>
      </c>
      <c r="M194" s="87">
        <v>1.2E-2</v>
      </c>
      <c r="N194" s="87">
        <v>1.3999999999999999E-2</v>
      </c>
      <c r="O194" s="83">
        <v>1.0851E-2</v>
      </c>
      <c r="P194" s="85">
        <v>99.89</v>
      </c>
      <c r="Q194" s="73"/>
      <c r="R194" s="83">
        <v>1.0840000000000001E-5</v>
      </c>
      <c r="S194" s="84">
        <v>2.3418986407448491E-11</v>
      </c>
      <c r="T194" s="84">
        <f t="shared" si="3"/>
        <v>9.1393793789851578E-10</v>
      </c>
      <c r="U194" s="84">
        <f>T194/'סכום נכסי הקרן'!$C$42</f>
        <v>2.5815103857350177E-14</v>
      </c>
    </row>
    <row r="195" spans="2:21">
      <c r="B195" s="76" t="s">
        <v>741</v>
      </c>
      <c r="C195" s="73" t="s">
        <v>742</v>
      </c>
      <c r="D195" s="86" t="s">
        <v>115</v>
      </c>
      <c r="E195" s="86" t="s">
        <v>304</v>
      </c>
      <c r="F195" s="73" t="s">
        <v>504</v>
      </c>
      <c r="G195" s="86" t="s">
        <v>152</v>
      </c>
      <c r="H195" s="73" t="s">
        <v>501</v>
      </c>
      <c r="I195" s="73" t="s">
        <v>308</v>
      </c>
      <c r="J195" s="73"/>
      <c r="K195" s="83">
        <v>4.120000000010565</v>
      </c>
      <c r="L195" s="86" t="s">
        <v>128</v>
      </c>
      <c r="M195" s="87">
        <v>3.6499999999999998E-2</v>
      </c>
      <c r="N195" s="87">
        <v>2.8500000000068911E-2</v>
      </c>
      <c r="O195" s="83">
        <v>83240.748141000004</v>
      </c>
      <c r="P195" s="85">
        <v>104.6</v>
      </c>
      <c r="Q195" s="73"/>
      <c r="R195" s="83">
        <v>87.069819784000003</v>
      </c>
      <c r="S195" s="84">
        <v>3.8807454535918489E-5</v>
      </c>
      <c r="T195" s="84">
        <f t="shared" si="3"/>
        <v>7.3409973751461573E-3</v>
      </c>
      <c r="U195" s="84">
        <f>T195/'סכום נכסי הקרן'!$C$42</f>
        <v>2.073539151812475E-7</v>
      </c>
    </row>
    <row r="196" spans="2:21">
      <c r="B196" s="76" t="s">
        <v>743</v>
      </c>
      <c r="C196" s="73" t="s">
        <v>744</v>
      </c>
      <c r="D196" s="86" t="s">
        <v>115</v>
      </c>
      <c r="E196" s="86" t="s">
        <v>304</v>
      </c>
      <c r="F196" s="73" t="s">
        <v>425</v>
      </c>
      <c r="G196" s="86" t="s">
        <v>2204</v>
      </c>
      <c r="H196" s="73" t="s">
        <v>509</v>
      </c>
      <c r="I196" s="73" t="s">
        <v>126</v>
      </c>
      <c r="J196" s="73"/>
      <c r="K196" s="83">
        <v>2.7200000000437172</v>
      </c>
      <c r="L196" s="86" t="s">
        <v>128</v>
      </c>
      <c r="M196" s="87">
        <v>3.5000000000000003E-2</v>
      </c>
      <c r="N196" s="87">
        <v>2.2100000000452789E-2</v>
      </c>
      <c r="O196" s="83">
        <v>12267.366066000001</v>
      </c>
      <c r="P196" s="85">
        <v>104.42</v>
      </c>
      <c r="Q196" s="73"/>
      <c r="R196" s="83">
        <v>12.809583101999999</v>
      </c>
      <c r="S196" s="84">
        <v>8.6081493704772517E-5</v>
      </c>
      <c r="T196" s="84">
        <f t="shared" si="3"/>
        <v>1.0799966757916561E-3</v>
      </c>
      <c r="U196" s="84">
        <f>T196/'סכום נכסי הקרן'!$C$42</f>
        <v>3.0505601305118801E-8</v>
      </c>
    </row>
    <row r="197" spans="2:21">
      <c r="B197" s="76" t="s">
        <v>747</v>
      </c>
      <c r="C197" s="73" t="s">
        <v>748</v>
      </c>
      <c r="D197" s="86" t="s">
        <v>115</v>
      </c>
      <c r="E197" s="86" t="s">
        <v>304</v>
      </c>
      <c r="F197" s="73" t="s">
        <v>373</v>
      </c>
      <c r="G197" s="86" t="s">
        <v>314</v>
      </c>
      <c r="H197" s="73" t="s">
        <v>509</v>
      </c>
      <c r="I197" s="73" t="s">
        <v>126</v>
      </c>
      <c r="J197" s="73"/>
      <c r="K197" s="83">
        <v>1.7400000000098725</v>
      </c>
      <c r="L197" s="86" t="s">
        <v>128</v>
      </c>
      <c r="M197" s="87">
        <v>3.6000000000000004E-2</v>
      </c>
      <c r="N197" s="87">
        <v>4.1900000000063463E-2</v>
      </c>
      <c r="O197" s="83">
        <f>42625.49145/50000</f>
        <v>0.85250982900000005</v>
      </c>
      <c r="P197" s="85">
        <v>4990000</v>
      </c>
      <c r="Q197" s="73"/>
      <c r="R197" s="83">
        <v>42.540240467000011</v>
      </c>
      <c r="S197" s="84">
        <f>271.828910464894%/50000</f>
        <v>5.4365782092978804E-5</v>
      </c>
      <c r="T197" s="84">
        <f t="shared" si="3"/>
        <v>3.5866364990882822E-3</v>
      </c>
      <c r="U197" s="84">
        <f>T197/'סכום נכסי הקרן'!$C$42</f>
        <v>1.0130818503434096E-7</v>
      </c>
    </row>
    <row r="198" spans="2:21">
      <c r="B198" s="76" t="s">
        <v>749</v>
      </c>
      <c r="C198" s="73" t="s">
        <v>750</v>
      </c>
      <c r="D198" s="86" t="s">
        <v>115</v>
      </c>
      <c r="E198" s="86" t="s">
        <v>304</v>
      </c>
      <c r="F198" s="73" t="s">
        <v>439</v>
      </c>
      <c r="G198" s="86" t="s">
        <v>440</v>
      </c>
      <c r="H198" s="73" t="s">
        <v>501</v>
      </c>
      <c r="I198" s="73" t="s">
        <v>308</v>
      </c>
      <c r="J198" s="73"/>
      <c r="K198" s="83">
        <v>9.9000000000891504</v>
      </c>
      <c r="L198" s="86" t="s">
        <v>128</v>
      </c>
      <c r="M198" s="87">
        <v>3.0499999999999999E-2</v>
      </c>
      <c r="N198" s="87">
        <v>3.0400000000135267E-2</v>
      </c>
      <c r="O198" s="83">
        <v>32191.538828000004</v>
      </c>
      <c r="P198" s="85">
        <v>101.05</v>
      </c>
      <c r="Q198" s="73"/>
      <c r="R198" s="83">
        <v>32.529549988999996</v>
      </c>
      <c r="S198" s="84">
        <v>1.0186309364849579E-4</v>
      </c>
      <c r="T198" s="84">
        <f t="shared" si="3"/>
        <v>2.7426189887189427E-3</v>
      </c>
      <c r="U198" s="84">
        <f>T198/'סכום נכסי הקרן'!$C$42</f>
        <v>7.7468054557094006E-8</v>
      </c>
    </row>
    <row r="199" spans="2:21">
      <c r="B199" s="76" t="s">
        <v>751</v>
      </c>
      <c r="C199" s="73" t="s">
        <v>752</v>
      </c>
      <c r="D199" s="86" t="s">
        <v>115</v>
      </c>
      <c r="E199" s="86" t="s">
        <v>304</v>
      </c>
      <c r="F199" s="73" t="s">
        <v>439</v>
      </c>
      <c r="G199" s="86" t="s">
        <v>440</v>
      </c>
      <c r="H199" s="73" t="s">
        <v>501</v>
      </c>
      <c r="I199" s="73" t="s">
        <v>308</v>
      </c>
      <c r="J199" s="73"/>
      <c r="K199" s="83">
        <v>9.1800000000244957</v>
      </c>
      <c r="L199" s="86" t="s">
        <v>128</v>
      </c>
      <c r="M199" s="87">
        <v>3.0499999999999999E-2</v>
      </c>
      <c r="N199" s="87">
        <v>3.0800000000028822E-2</v>
      </c>
      <c r="O199" s="83">
        <v>55163.855389000004</v>
      </c>
      <c r="P199" s="85">
        <v>100.65</v>
      </c>
      <c r="Q199" s="73"/>
      <c r="R199" s="83">
        <v>55.522420447999991</v>
      </c>
      <c r="S199" s="84">
        <v>7.5683924243162215E-5</v>
      </c>
      <c r="T199" s="84">
        <f t="shared" si="3"/>
        <v>4.681185096990728E-3</v>
      </c>
      <c r="U199" s="84">
        <f>T199/'סכום נכסי הקרן'!$C$42</f>
        <v>1.3222482013621612E-7</v>
      </c>
    </row>
    <row r="200" spans="2:21">
      <c r="B200" s="76" t="s">
        <v>753</v>
      </c>
      <c r="C200" s="73" t="s">
        <v>754</v>
      </c>
      <c r="D200" s="86" t="s">
        <v>115</v>
      </c>
      <c r="E200" s="86" t="s">
        <v>304</v>
      </c>
      <c r="F200" s="73" t="s">
        <v>439</v>
      </c>
      <c r="G200" s="86" t="s">
        <v>440</v>
      </c>
      <c r="H200" s="73" t="s">
        <v>501</v>
      </c>
      <c r="I200" s="73" t="s">
        <v>308</v>
      </c>
      <c r="J200" s="73"/>
      <c r="K200" s="83">
        <v>5.729999999919368</v>
      </c>
      <c r="L200" s="86" t="s">
        <v>128</v>
      </c>
      <c r="M200" s="87">
        <v>2.9100000000000001E-2</v>
      </c>
      <c r="N200" s="87">
        <v>2.5299999999552042E-2</v>
      </c>
      <c r="O200" s="83">
        <v>27088.859944000003</v>
      </c>
      <c r="P200" s="85">
        <v>103.01</v>
      </c>
      <c r="Q200" s="73"/>
      <c r="R200" s="83">
        <v>27.904234624999997</v>
      </c>
      <c r="S200" s="84">
        <v>4.5148099906666675E-5</v>
      </c>
      <c r="T200" s="84">
        <f t="shared" si="3"/>
        <v>2.3526511671410387E-3</v>
      </c>
      <c r="U200" s="84">
        <f>T200/'סכום נכסי הקרן'!$C$42</f>
        <v>6.6453017980096107E-8</v>
      </c>
    </row>
    <row r="201" spans="2:21">
      <c r="B201" s="76" t="s">
        <v>755</v>
      </c>
      <c r="C201" s="73" t="s">
        <v>756</v>
      </c>
      <c r="D201" s="86" t="s">
        <v>115</v>
      </c>
      <c r="E201" s="86" t="s">
        <v>304</v>
      </c>
      <c r="F201" s="73" t="s">
        <v>439</v>
      </c>
      <c r="G201" s="86" t="s">
        <v>440</v>
      </c>
      <c r="H201" s="73" t="s">
        <v>501</v>
      </c>
      <c r="I201" s="73" t="s">
        <v>308</v>
      </c>
      <c r="J201" s="73"/>
      <c r="K201" s="83">
        <v>7.5099999998944362</v>
      </c>
      <c r="L201" s="86" t="s">
        <v>128</v>
      </c>
      <c r="M201" s="87">
        <v>3.95E-2</v>
      </c>
      <c r="N201" s="87">
        <v>2.3899999999534804E-2</v>
      </c>
      <c r="O201" s="83">
        <v>19717.655174</v>
      </c>
      <c r="P201" s="85">
        <v>113.38</v>
      </c>
      <c r="Q201" s="73"/>
      <c r="R201" s="83">
        <v>22.355877435999997</v>
      </c>
      <c r="S201" s="84">
        <v>8.2153482738819361E-5</v>
      </c>
      <c r="T201" s="84">
        <f t="shared" si="3"/>
        <v>1.8848601959197226E-3</v>
      </c>
      <c r="U201" s="84">
        <f>T201/'סכום נכסי הקרן'!$C$42</f>
        <v>5.3239787622927234E-8</v>
      </c>
    </row>
    <row r="202" spans="2:21">
      <c r="B202" s="76" t="s">
        <v>757</v>
      </c>
      <c r="C202" s="73" t="s">
        <v>758</v>
      </c>
      <c r="D202" s="86" t="s">
        <v>115</v>
      </c>
      <c r="E202" s="86" t="s">
        <v>304</v>
      </c>
      <c r="F202" s="73" t="s">
        <v>439</v>
      </c>
      <c r="G202" s="86" t="s">
        <v>440</v>
      </c>
      <c r="H202" s="73" t="s">
        <v>501</v>
      </c>
      <c r="I202" s="73" t="s">
        <v>308</v>
      </c>
      <c r="J202" s="73"/>
      <c r="K202" s="83">
        <v>8.2000000002236781</v>
      </c>
      <c r="L202" s="86" t="s">
        <v>128</v>
      </c>
      <c r="M202" s="87">
        <v>3.95E-2</v>
      </c>
      <c r="N202" s="87">
        <v>2.8300000000335515E-2</v>
      </c>
      <c r="O202" s="83">
        <v>4848.0965640000004</v>
      </c>
      <c r="P202" s="85">
        <v>110.66</v>
      </c>
      <c r="Q202" s="73"/>
      <c r="R202" s="83">
        <v>5.3649036539999999</v>
      </c>
      <c r="S202" s="84">
        <v>2.0199562973993586E-5</v>
      </c>
      <c r="T202" s="84">
        <f t="shared" si="3"/>
        <v>4.5232370687831844E-4</v>
      </c>
      <c r="U202" s="84">
        <f>T202/'סכום נכסי הקרן'!$C$42</f>
        <v>1.2776341790838324E-8</v>
      </c>
    </row>
    <row r="203" spans="2:21">
      <c r="B203" s="76" t="s">
        <v>759</v>
      </c>
      <c r="C203" s="73" t="s">
        <v>760</v>
      </c>
      <c r="D203" s="86" t="s">
        <v>115</v>
      </c>
      <c r="E203" s="86" t="s">
        <v>304</v>
      </c>
      <c r="F203" s="73" t="s">
        <v>451</v>
      </c>
      <c r="G203" s="86" t="s">
        <v>2204</v>
      </c>
      <c r="H203" s="73" t="s">
        <v>509</v>
      </c>
      <c r="I203" s="73" t="s">
        <v>126</v>
      </c>
      <c r="J203" s="73"/>
      <c r="K203" s="83">
        <v>3.6200000000262325</v>
      </c>
      <c r="L203" s="86" t="s">
        <v>128</v>
      </c>
      <c r="M203" s="87">
        <v>5.0499999999999996E-2</v>
      </c>
      <c r="N203" s="87">
        <v>2.1999999999999999E-2</v>
      </c>
      <c r="O203" s="83">
        <v>6868.4476679999998</v>
      </c>
      <c r="P203" s="85">
        <v>111</v>
      </c>
      <c r="Q203" s="73"/>
      <c r="R203" s="83">
        <v>7.62397714</v>
      </c>
      <c r="S203" s="84">
        <v>1.058722522245643E-5</v>
      </c>
      <c r="T203" s="84">
        <f t="shared" si="3"/>
        <v>6.4278984740931953E-4</v>
      </c>
      <c r="U203" s="84">
        <f>T203/'סכום נכסי הקרן'!$C$42</f>
        <v>1.8156251077044609E-8</v>
      </c>
    </row>
    <row r="204" spans="2:21">
      <c r="B204" s="76" t="s">
        <v>761</v>
      </c>
      <c r="C204" s="73" t="s">
        <v>762</v>
      </c>
      <c r="D204" s="86" t="s">
        <v>115</v>
      </c>
      <c r="E204" s="86" t="s">
        <v>304</v>
      </c>
      <c r="F204" s="73" t="s">
        <v>456</v>
      </c>
      <c r="G204" s="86" t="s">
        <v>440</v>
      </c>
      <c r="H204" s="73" t="s">
        <v>509</v>
      </c>
      <c r="I204" s="73" t="s">
        <v>126</v>
      </c>
      <c r="J204" s="73"/>
      <c r="K204" s="83">
        <v>4.0099999999889038</v>
      </c>
      <c r="L204" s="86" t="s">
        <v>128</v>
      </c>
      <c r="M204" s="87">
        <v>3.9199999999999999E-2</v>
      </c>
      <c r="N204" s="87">
        <v>2.8999999999999998E-2</v>
      </c>
      <c r="O204" s="83">
        <v>34376.248609000002</v>
      </c>
      <c r="P204" s="85">
        <v>104.86</v>
      </c>
      <c r="Q204" s="73"/>
      <c r="R204" s="83">
        <v>36.046935439999999</v>
      </c>
      <c r="S204" s="84">
        <v>3.5814039019475882E-5</v>
      </c>
      <c r="T204" s="84">
        <f t="shared" si="3"/>
        <v>3.039175446826063E-3</v>
      </c>
      <c r="U204" s="84">
        <f>T204/'סכום נכסי הקרן'!$C$42</f>
        <v>8.5844592446752455E-8</v>
      </c>
    </row>
    <row r="205" spans="2:21">
      <c r="B205" s="76" t="s">
        <v>763</v>
      </c>
      <c r="C205" s="73" t="s">
        <v>764</v>
      </c>
      <c r="D205" s="86" t="s">
        <v>115</v>
      </c>
      <c r="E205" s="86" t="s">
        <v>304</v>
      </c>
      <c r="F205" s="73" t="s">
        <v>456</v>
      </c>
      <c r="G205" s="86" t="s">
        <v>440</v>
      </c>
      <c r="H205" s="73" t="s">
        <v>509</v>
      </c>
      <c r="I205" s="73" t="s">
        <v>126</v>
      </c>
      <c r="J205" s="73"/>
      <c r="K205" s="83">
        <v>8.769999999970258</v>
      </c>
      <c r="L205" s="86" t="s">
        <v>128</v>
      </c>
      <c r="M205" s="87">
        <v>2.64E-2</v>
      </c>
      <c r="N205" s="87">
        <v>3.9799999999906077E-2</v>
      </c>
      <c r="O205" s="83">
        <v>107313.830223</v>
      </c>
      <c r="P205" s="85">
        <v>89.29</v>
      </c>
      <c r="Q205" s="73"/>
      <c r="R205" s="83">
        <v>95.820519004999994</v>
      </c>
      <c r="S205" s="84">
        <v>6.558834488818028E-5</v>
      </c>
      <c r="T205" s="84">
        <f t="shared" si="3"/>
        <v>8.0787829841139514E-3</v>
      </c>
      <c r="U205" s="84">
        <f>T205/'סכום נכסי הקרן'!$C$42</f>
        <v>2.2819341787631653E-7</v>
      </c>
    </row>
    <row r="206" spans="2:21">
      <c r="B206" s="76" t="s">
        <v>765</v>
      </c>
      <c r="C206" s="73" t="s">
        <v>766</v>
      </c>
      <c r="D206" s="86" t="s">
        <v>115</v>
      </c>
      <c r="E206" s="86" t="s">
        <v>304</v>
      </c>
      <c r="F206" s="73" t="s">
        <v>469</v>
      </c>
      <c r="G206" s="86" t="s">
        <v>2204</v>
      </c>
      <c r="H206" s="73" t="s">
        <v>501</v>
      </c>
      <c r="I206" s="73" t="s">
        <v>308</v>
      </c>
      <c r="J206" s="73"/>
      <c r="K206" s="83">
        <v>2.3799998901558621</v>
      </c>
      <c r="L206" s="86" t="s">
        <v>128</v>
      </c>
      <c r="M206" s="87">
        <v>5.74E-2</v>
      </c>
      <c r="N206" s="87">
        <v>2.5299999367878075E-2</v>
      </c>
      <c r="O206" s="83">
        <v>7.079091</v>
      </c>
      <c r="P206" s="85">
        <v>107.73</v>
      </c>
      <c r="Q206" s="83">
        <v>2.0237330000000002E-3</v>
      </c>
      <c r="R206" s="83">
        <v>9.6500369999999985E-3</v>
      </c>
      <c r="S206" s="84">
        <v>7.166578035346281E-8</v>
      </c>
      <c r="T206" s="84">
        <f t="shared" si="3"/>
        <v>8.1361023214247029E-7</v>
      </c>
      <c r="U206" s="84">
        <f>T206/'סכום נכסי הקרן'!$C$42</f>
        <v>2.2981246068475265E-11</v>
      </c>
    </row>
    <row r="207" spans="2:21">
      <c r="B207" s="76" t="s">
        <v>767</v>
      </c>
      <c r="C207" s="73" t="s">
        <v>768</v>
      </c>
      <c r="D207" s="86" t="s">
        <v>115</v>
      </c>
      <c r="E207" s="86" t="s">
        <v>304</v>
      </c>
      <c r="F207" s="73" t="s">
        <v>469</v>
      </c>
      <c r="G207" s="86" t="s">
        <v>2204</v>
      </c>
      <c r="H207" s="73" t="s">
        <v>501</v>
      </c>
      <c r="I207" s="73" t="s">
        <v>308</v>
      </c>
      <c r="J207" s="73"/>
      <c r="K207" s="83">
        <v>4.0200000004246723</v>
      </c>
      <c r="L207" s="86" t="s">
        <v>128</v>
      </c>
      <c r="M207" s="87">
        <v>5.6500000000000002E-2</v>
      </c>
      <c r="N207" s="87">
        <v>2.540000000185794E-2</v>
      </c>
      <c r="O207" s="83">
        <v>1317.5748000000001</v>
      </c>
      <c r="P207" s="85">
        <v>114.38</v>
      </c>
      <c r="Q207" s="73"/>
      <c r="R207" s="83">
        <v>1.5070421180000002</v>
      </c>
      <c r="S207" s="84">
        <v>1.5017758702539312E-5</v>
      </c>
      <c r="T207" s="84">
        <f t="shared" si="3"/>
        <v>1.2706115919290884E-4</v>
      </c>
      <c r="U207" s="84">
        <f>T207/'סכום נכסי הקרן'!$C$42</f>
        <v>3.5889712909198323E-9</v>
      </c>
    </row>
    <row r="208" spans="2:21">
      <c r="B208" s="76" t="s">
        <v>769</v>
      </c>
      <c r="C208" s="73" t="s">
        <v>770</v>
      </c>
      <c r="D208" s="86" t="s">
        <v>115</v>
      </c>
      <c r="E208" s="86" t="s">
        <v>304</v>
      </c>
      <c r="F208" s="73" t="s">
        <v>577</v>
      </c>
      <c r="G208" s="86" t="s">
        <v>440</v>
      </c>
      <c r="H208" s="73" t="s">
        <v>509</v>
      </c>
      <c r="I208" s="73" t="s">
        <v>126</v>
      </c>
      <c r="J208" s="73"/>
      <c r="K208" s="83">
        <v>3.9299999999729907</v>
      </c>
      <c r="L208" s="86" t="s">
        <v>128</v>
      </c>
      <c r="M208" s="87">
        <v>4.0999999999999995E-2</v>
      </c>
      <c r="N208" s="87">
        <v>1.7899999999919702E-2</v>
      </c>
      <c r="O208" s="83">
        <v>12400.704</v>
      </c>
      <c r="P208" s="85">
        <v>110.47</v>
      </c>
      <c r="Q208" s="73"/>
      <c r="R208" s="83">
        <v>13.699057709</v>
      </c>
      <c r="S208" s="84">
        <v>4.1335679999999997E-5</v>
      </c>
      <c r="T208" s="84">
        <f t="shared" si="3"/>
        <v>1.1549897189775116E-3</v>
      </c>
      <c r="U208" s="84">
        <f>T208/'סכום נכסי הקרן'!$C$42</f>
        <v>3.2623855858456508E-8</v>
      </c>
    </row>
    <row r="209" spans="2:21">
      <c r="B209" s="76" t="s">
        <v>771</v>
      </c>
      <c r="C209" s="73" t="s">
        <v>772</v>
      </c>
      <c r="D209" s="86" t="s">
        <v>115</v>
      </c>
      <c r="E209" s="86" t="s">
        <v>304</v>
      </c>
      <c r="F209" s="73" t="s">
        <v>591</v>
      </c>
      <c r="G209" s="86" t="s">
        <v>444</v>
      </c>
      <c r="H209" s="73" t="s">
        <v>501</v>
      </c>
      <c r="I209" s="73" t="s">
        <v>308</v>
      </c>
      <c r="J209" s="73"/>
      <c r="K209" s="83">
        <v>7.7200000000186622</v>
      </c>
      <c r="L209" s="86" t="s">
        <v>128</v>
      </c>
      <c r="M209" s="87">
        <v>2.4300000000000002E-2</v>
      </c>
      <c r="N209" s="87">
        <v>3.5800000000129437E-2</v>
      </c>
      <c r="O209" s="83">
        <v>72132.257435000007</v>
      </c>
      <c r="P209" s="85">
        <v>92.11</v>
      </c>
      <c r="Q209" s="73"/>
      <c r="R209" s="83">
        <v>66.441025483000004</v>
      </c>
      <c r="S209" s="84">
        <v>8.3427025248231876E-5</v>
      </c>
      <c r="T209" s="84">
        <f t="shared" si="3"/>
        <v>5.6017503525641844E-3</v>
      </c>
      <c r="U209" s="84">
        <f>T209/'סכום נכסי הקרן'!$C$42</f>
        <v>1.5822711930189065E-7</v>
      </c>
    </row>
    <row r="210" spans="2:21">
      <c r="B210" s="76" t="s">
        <v>773</v>
      </c>
      <c r="C210" s="73" t="s">
        <v>774</v>
      </c>
      <c r="D210" s="86" t="s">
        <v>115</v>
      </c>
      <c r="E210" s="86" t="s">
        <v>304</v>
      </c>
      <c r="F210" s="73" t="s">
        <v>591</v>
      </c>
      <c r="G210" s="86" t="s">
        <v>444</v>
      </c>
      <c r="H210" s="73" t="s">
        <v>501</v>
      </c>
      <c r="I210" s="73" t="s">
        <v>308</v>
      </c>
      <c r="J210" s="73"/>
      <c r="K210" s="83">
        <v>4.010000000008068</v>
      </c>
      <c r="L210" s="86" t="s">
        <v>128</v>
      </c>
      <c r="M210" s="87">
        <v>1.9E-2</v>
      </c>
      <c r="N210" s="87">
        <v>2.3600000000069777E-2</v>
      </c>
      <c r="O210" s="83">
        <v>46595.338971999998</v>
      </c>
      <c r="P210" s="85">
        <v>98.42</v>
      </c>
      <c r="Q210" s="73"/>
      <c r="R210" s="83">
        <v>45.859131063</v>
      </c>
      <c r="S210" s="84">
        <v>6.7082458130895246E-5</v>
      </c>
      <c r="T210" s="84">
        <f t="shared" si="3"/>
        <v>3.8664575348280432E-3</v>
      </c>
      <c r="U210" s="84">
        <f>T210/'סכום נכסי הקרן'!$C$42</f>
        <v>1.092120139482637E-7</v>
      </c>
    </row>
    <row r="211" spans="2:21">
      <c r="B211" s="76" t="s">
        <v>775</v>
      </c>
      <c r="C211" s="73" t="s">
        <v>776</v>
      </c>
      <c r="D211" s="86" t="s">
        <v>115</v>
      </c>
      <c r="E211" s="86" t="s">
        <v>304</v>
      </c>
      <c r="F211" s="73" t="s">
        <v>591</v>
      </c>
      <c r="G211" s="86" t="s">
        <v>444</v>
      </c>
      <c r="H211" s="73" t="s">
        <v>501</v>
      </c>
      <c r="I211" s="73" t="s">
        <v>308</v>
      </c>
      <c r="J211" s="73"/>
      <c r="K211" s="83">
        <v>2.5599999999977237</v>
      </c>
      <c r="L211" s="86" t="s">
        <v>128</v>
      </c>
      <c r="M211" s="87">
        <v>2.9600000000000001E-2</v>
      </c>
      <c r="N211" s="87">
        <v>1.3099999999977236E-2</v>
      </c>
      <c r="O211" s="83">
        <v>16684.458476</v>
      </c>
      <c r="P211" s="85">
        <v>105.32</v>
      </c>
      <c r="Q211" s="73"/>
      <c r="R211" s="83">
        <v>17.572071483999999</v>
      </c>
      <c r="S211" s="84">
        <v>4.0853828596894172E-5</v>
      </c>
      <c r="T211" s="84">
        <f t="shared" si="3"/>
        <v>1.4815297764476263E-3</v>
      </c>
      <c r="U211" s="84">
        <f>T211/'סכום נכסי הקרן'!$C$42</f>
        <v>4.184731091773444E-8</v>
      </c>
    </row>
    <row r="212" spans="2:21">
      <c r="B212" s="76" t="s">
        <v>777</v>
      </c>
      <c r="C212" s="73" t="s">
        <v>778</v>
      </c>
      <c r="D212" s="86" t="s">
        <v>115</v>
      </c>
      <c r="E212" s="86" t="s">
        <v>304</v>
      </c>
      <c r="F212" s="73" t="s">
        <v>596</v>
      </c>
      <c r="G212" s="86" t="s">
        <v>440</v>
      </c>
      <c r="H212" s="73" t="s">
        <v>501</v>
      </c>
      <c r="I212" s="73" t="s">
        <v>308</v>
      </c>
      <c r="J212" s="73"/>
      <c r="K212" s="83">
        <v>3.5899999998913925</v>
      </c>
      <c r="L212" s="86" t="s">
        <v>128</v>
      </c>
      <c r="M212" s="87">
        <v>3.85E-2</v>
      </c>
      <c r="N212" s="87">
        <v>2.3399999999919548E-2</v>
      </c>
      <c r="O212" s="83">
        <v>4682.6479220000001</v>
      </c>
      <c r="P212" s="85">
        <v>106.18</v>
      </c>
      <c r="Q212" s="73"/>
      <c r="R212" s="83">
        <v>4.9720354059999998</v>
      </c>
      <c r="S212" s="84">
        <v>1.174093268075952E-5</v>
      </c>
      <c r="T212" s="84">
        <f t="shared" si="3"/>
        <v>4.1920034927288275E-4</v>
      </c>
      <c r="U212" s="84">
        <f>T212/'סכום נכסי הקרן'!$C$42</f>
        <v>1.1840738965711461E-8</v>
      </c>
    </row>
    <row r="213" spans="2:21">
      <c r="B213" s="76" t="s">
        <v>779</v>
      </c>
      <c r="C213" s="73" t="s">
        <v>780</v>
      </c>
      <c r="D213" s="86" t="s">
        <v>115</v>
      </c>
      <c r="E213" s="86" t="s">
        <v>304</v>
      </c>
      <c r="F213" s="73" t="s">
        <v>596</v>
      </c>
      <c r="G213" s="86" t="s">
        <v>440</v>
      </c>
      <c r="H213" s="73" t="s">
        <v>509</v>
      </c>
      <c r="I213" s="73" t="s">
        <v>126</v>
      </c>
      <c r="J213" s="73"/>
      <c r="K213" s="83">
        <v>4.8900000000089809</v>
      </c>
      <c r="L213" s="86" t="s">
        <v>128</v>
      </c>
      <c r="M213" s="87">
        <v>3.61E-2</v>
      </c>
      <c r="N213" s="87">
        <v>2.0600000000087083E-2</v>
      </c>
      <c r="O213" s="83">
        <v>67785.811715999997</v>
      </c>
      <c r="P213" s="85">
        <v>108.42</v>
      </c>
      <c r="Q213" s="73"/>
      <c r="R213" s="83">
        <v>73.493374806000006</v>
      </c>
      <c r="S213" s="84">
        <v>8.8320275851465796E-5</v>
      </c>
      <c r="T213" s="84">
        <f t="shared" si="3"/>
        <v>6.1963453338928385E-3</v>
      </c>
      <c r="U213" s="84">
        <f>T213/'סכום נכסי הקרן'!$C$42</f>
        <v>1.7502205751328901E-7</v>
      </c>
    </row>
    <row r="214" spans="2:21">
      <c r="B214" s="76" t="s">
        <v>781</v>
      </c>
      <c r="C214" s="73" t="s">
        <v>782</v>
      </c>
      <c r="D214" s="86" t="s">
        <v>115</v>
      </c>
      <c r="E214" s="86" t="s">
        <v>304</v>
      </c>
      <c r="F214" s="73" t="s">
        <v>596</v>
      </c>
      <c r="G214" s="86" t="s">
        <v>440</v>
      </c>
      <c r="H214" s="73" t="s">
        <v>509</v>
      </c>
      <c r="I214" s="73" t="s">
        <v>126</v>
      </c>
      <c r="J214" s="73"/>
      <c r="K214" s="83">
        <v>5.8299999999247296</v>
      </c>
      <c r="L214" s="86" t="s">
        <v>128</v>
      </c>
      <c r="M214" s="87">
        <v>3.3000000000000002E-2</v>
      </c>
      <c r="N214" s="87">
        <v>2.7099999999558193E-2</v>
      </c>
      <c r="O214" s="83">
        <v>23543.423233000001</v>
      </c>
      <c r="P214" s="85">
        <v>103.83</v>
      </c>
      <c r="Q214" s="73"/>
      <c r="R214" s="83">
        <v>24.445136347999998</v>
      </c>
      <c r="S214" s="84">
        <v>7.6354159246947424E-5</v>
      </c>
      <c r="T214" s="84">
        <f t="shared" si="3"/>
        <v>2.0610089949759385E-3</v>
      </c>
      <c r="U214" s="84">
        <f>T214/'סכום נכסי הקרן'!$C$42</f>
        <v>5.8215289080323411E-8</v>
      </c>
    </row>
    <row r="215" spans="2:21">
      <c r="B215" s="76" t="s">
        <v>783</v>
      </c>
      <c r="C215" s="73" t="s">
        <v>784</v>
      </c>
      <c r="D215" s="86" t="s">
        <v>115</v>
      </c>
      <c r="E215" s="86" t="s">
        <v>304</v>
      </c>
      <c r="F215" s="73" t="s">
        <v>596</v>
      </c>
      <c r="G215" s="86" t="s">
        <v>440</v>
      </c>
      <c r="H215" s="73" t="s">
        <v>509</v>
      </c>
      <c r="I215" s="73" t="s">
        <v>126</v>
      </c>
      <c r="J215" s="73"/>
      <c r="K215" s="83">
        <v>8.0299999999437155</v>
      </c>
      <c r="L215" s="86" t="s">
        <v>128</v>
      </c>
      <c r="M215" s="87">
        <v>2.6200000000000001E-2</v>
      </c>
      <c r="N215" s="87">
        <v>3.1199999999723518E-2</v>
      </c>
      <c r="O215" s="83">
        <v>72835.534943999999</v>
      </c>
      <c r="P215" s="85">
        <v>97.33</v>
      </c>
      <c r="Q215" s="73"/>
      <c r="R215" s="83">
        <v>70.890823732999991</v>
      </c>
      <c r="S215" s="84">
        <v>9.1044418680000003E-5</v>
      </c>
      <c r="T215" s="84">
        <f t="shared" si="3"/>
        <v>5.9769200422938353E-3</v>
      </c>
      <c r="U215" s="84">
        <f>T215/'סכום נכסי הקרן'!$C$42</f>
        <v>1.6882416763842247E-7</v>
      </c>
    </row>
    <row r="216" spans="2:21">
      <c r="B216" s="76" t="s">
        <v>785</v>
      </c>
      <c r="C216" s="73" t="s">
        <v>786</v>
      </c>
      <c r="D216" s="86" t="s">
        <v>115</v>
      </c>
      <c r="E216" s="86" t="s">
        <v>304</v>
      </c>
      <c r="F216" s="73" t="s">
        <v>787</v>
      </c>
      <c r="G216" s="86" t="s">
        <v>123</v>
      </c>
      <c r="H216" s="73" t="s">
        <v>509</v>
      </c>
      <c r="I216" s="73" t="s">
        <v>126</v>
      </c>
      <c r="J216" s="73"/>
      <c r="K216" s="83">
        <v>3.18000000002657</v>
      </c>
      <c r="L216" s="86" t="s">
        <v>128</v>
      </c>
      <c r="M216" s="87">
        <v>2.75E-2</v>
      </c>
      <c r="N216" s="87">
        <v>4.4700000000040874E-2</v>
      </c>
      <c r="O216" s="83">
        <v>20583.075117</v>
      </c>
      <c r="P216" s="85">
        <v>95.08</v>
      </c>
      <c r="Q216" s="73"/>
      <c r="R216" s="83">
        <v>19.570387136000001</v>
      </c>
      <c r="S216" s="84">
        <v>5.0977450388036223E-5</v>
      </c>
      <c r="T216" s="84">
        <f t="shared" si="3"/>
        <v>1.6500110021172951E-3</v>
      </c>
      <c r="U216" s="84">
        <f>T216/'סכום נכסי הקרן'!$C$42</f>
        <v>4.6606233989334858E-8</v>
      </c>
    </row>
    <row r="217" spans="2:21">
      <c r="B217" s="76" t="s">
        <v>788</v>
      </c>
      <c r="C217" s="73" t="s">
        <v>789</v>
      </c>
      <c r="D217" s="86" t="s">
        <v>115</v>
      </c>
      <c r="E217" s="86" t="s">
        <v>304</v>
      </c>
      <c r="F217" s="73" t="s">
        <v>787</v>
      </c>
      <c r="G217" s="86" t="s">
        <v>123</v>
      </c>
      <c r="H217" s="73" t="s">
        <v>509</v>
      </c>
      <c r="I217" s="73" t="s">
        <v>126</v>
      </c>
      <c r="J217" s="73"/>
      <c r="K217" s="83">
        <v>4.0499999999526306</v>
      </c>
      <c r="L217" s="86" t="s">
        <v>128</v>
      </c>
      <c r="M217" s="87">
        <v>2.3E-2</v>
      </c>
      <c r="N217" s="87">
        <v>2.5299999999715786E-2</v>
      </c>
      <c r="O217" s="83">
        <v>38251.650377999998</v>
      </c>
      <c r="P217" s="85">
        <v>99.34</v>
      </c>
      <c r="Q217" s="73"/>
      <c r="R217" s="83">
        <v>37.999188636</v>
      </c>
      <c r="S217" s="84">
        <v>1.2669375326719156E-4</v>
      </c>
      <c r="T217" s="84">
        <f t="shared" si="3"/>
        <v>3.2037730723065085E-3</v>
      </c>
      <c r="U217" s="84">
        <f>T217/'סכום נכסי הקרן'!$C$42</f>
        <v>9.0493819292747274E-8</v>
      </c>
    </row>
    <row r="218" spans="2:21">
      <c r="B218" s="76" t="s">
        <v>790</v>
      </c>
      <c r="C218" s="73" t="s">
        <v>791</v>
      </c>
      <c r="D218" s="86" t="s">
        <v>115</v>
      </c>
      <c r="E218" s="86" t="s">
        <v>304</v>
      </c>
      <c r="F218" s="73" t="s">
        <v>602</v>
      </c>
      <c r="G218" s="86" t="s">
        <v>124</v>
      </c>
      <c r="H218" s="73" t="s">
        <v>501</v>
      </c>
      <c r="I218" s="73" t="s">
        <v>308</v>
      </c>
      <c r="J218" s="73"/>
      <c r="K218" s="83">
        <v>3.0100000001692271</v>
      </c>
      <c r="L218" s="86" t="s">
        <v>128</v>
      </c>
      <c r="M218" s="87">
        <v>2.7000000000000003E-2</v>
      </c>
      <c r="N218" s="87">
        <v>4.1499999993653974E-2</v>
      </c>
      <c r="O218" s="83">
        <v>984.86789499999998</v>
      </c>
      <c r="P218" s="85">
        <v>96</v>
      </c>
      <c r="Q218" s="73"/>
      <c r="R218" s="83">
        <v>0.94547318399999991</v>
      </c>
      <c r="S218" s="84">
        <v>5.5575528154580868E-6</v>
      </c>
      <c r="T218" s="84">
        <f t="shared" si="3"/>
        <v>7.9714373812112899E-5</v>
      </c>
      <c r="U218" s="84">
        <f>T218/'סכום נכסי הקרן'!$C$42</f>
        <v>2.2516133246586301E-9</v>
      </c>
    </row>
    <row r="219" spans="2:21">
      <c r="B219" s="76" t="s">
        <v>792</v>
      </c>
      <c r="C219" s="73" t="s">
        <v>793</v>
      </c>
      <c r="D219" s="86" t="s">
        <v>115</v>
      </c>
      <c r="E219" s="86" t="s">
        <v>304</v>
      </c>
      <c r="F219" s="73" t="s">
        <v>794</v>
      </c>
      <c r="G219" s="86" t="s">
        <v>124</v>
      </c>
      <c r="H219" s="73" t="s">
        <v>612</v>
      </c>
      <c r="I219" s="73" t="s">
        <v>308</v>
      </c>
      <c r="J219" s="73"/>
      <c r="K219" s="83">
        <v>0.81000000008925899</v>
      </c>
      <c r="L219" s="86" t="s">
        <v>128</v>
      </c>
      <c r="M219" s="87">
        <v>3.3000000000000002E-2</v>
      </c>
      <c r="N219" s="87">
        <v>0.24430000001079219</v>
      </c>
      <c r="O219" s="83">
        <v>5731.9507739999999</v>
      </c>
      <c r="P219" s="85">
        <v>86</v>
      </c>
      <c r="Q219" s="73"/>
      <c r="R219" s="83">
        <v>4.9294774759999997</v>
      </c>
      <c r="S219" s="84">
        <v>2.1714651713543187E-5</v>
      </c>
      <c r="T219" s="84">
        <f t="shared" si="3"/>
        <v>4.1561222134064757E-4</v>
      </c>
      <c r="U219" s="84">
        <f>T219/'סכום נכסי הקרן'!$C$42</f>
        <v>1.1739388653635461E-8</v>
      </c>
    </row>
    <row r="220" spans="2:21">
      <c r="B220" s="76" t="s">
        <v>795</v>
      </c>
      <c r="C220" s="73" t="s">
        <v>796</v>
      </c>
      <c r="D220" s="86" t="s">
        <v>115</v>
      </c>
      <c r="E220" s="86" t="s">
        <v>304</v>
      </c>
      <c r="F220" s="73" t="s">
        <v>611</v>
      </c>
      <c r="G220" s="86" t="s">
        <v>124</v>
      </c>
      <c r="H220" s="73" t="s">
        <v>612</v>
      </c>
      <c r="I220" s="73" t="s">
        <v>308</v>
      </c>
      <c r="J220" s="73"/>
      <c r="K220" s="83">
        <v>2.9700000000243905</v>
      </c>
      <c r="L220" s="86" t="s">
        <v>128</v>
      </c>
      <c r="M220" s="87">
        <v>2.7999999999999997E-2</v>
      </c>
      <c r="N220" s="87">
        <v>0.17770000000070849</v>
      </c>
      <c r="O220" s="83">
        <v>26483.611034000005</v>
      </c>
      <c r="P220" s="85">
        <v>65.02</v>
      </c>
      <c r="Q220" s="73"/>
      <c r="R220" s="83">
        <v>17.219643714</v>
      </c>
      <c r="S220" s="84">
        <v>9.9450285520090147E-5</v>
      </c>
      <c r="T220" s="84">
        <f t="shared" si="3"/>
        <v>1.4518160209705073E-3</v>
      </c>
      <c r="U220" s="84">
        <f>T220/'סכום נכסי הקרן'!$C$42</f>
        <v>4.1008015762313387E-8</v>
      </c>
    </row>
    <row r="221" spans="2:21">
      <c r="B221" s="76" t="s">
        <v>797</v>
      </c>
      <c r="C221" s="73" t="s">
        <v>798</v>
      </c>
      <c r="D221" s="86" t="s">
        <v>115</v>
      </c>
      <c r="E221" s="86" t="s">
        <v>304</v>
      </c>
      <c r="F221" s="73" t="s">
        <v>611</v>
      </c>
      <c r="G221" s="86" t="s">
        <v>124</v>
      </c>
      <c r="H221" s="73" t="s">
        <v>612</v>
      </c>
      <c r="I221" s="73" t="s">
        <v>308</v>
      </c>
      <c r="J221" s="73"/>
      <c r="K221" s="83">
        <v>0.6299999999121273</v>
      </c>
      <c r="L221" s="86" t="s">
        <v>128</v>
      </c>
      <c r="M221" s="87">
        <v>4.2999999999999997E-2</v>
      </c>
      <c r="N221" s="87">
        <v>0.6512999999754634</v>
      </c>
      <c r="O221" s="83">
        <v>7921.8921490000002</v>
      </c>
      <c r="P221" s="85">
        <v>74.7</v>
      </c>
      <c r="Q221" s="73"/>
      <c r="R221" s="83">
        <v>5.9176537040000001</v>
      </c>
      <c r="S221" s="84">
        <v>5.4873651102508539E-5</v>
      </c>
      <c r="T221" s="84">
        <f t="shared" si="3"/>
        <v>4.9892695788111385E-4</v>
      </c>
      <c r="U221" s="84">
        <f>T221/'סכום נכסי הקרן'!$C$42</f>
        <v>1.4092697874593447E-8</v>
      </c>
    </row>
    <row r="222" spans="2:21">
      <c r="B222" s="76" t="s">
        <v>799</v>
      </c>
      <c r="C222" s="73" t="s">
        <v>800</v>
      </c>
      <c r="D222" s="86" t="s">
        <v>115</v>
      </c>
      <c r="E222" s="86" t="s">
        <v>304</v>
      </c>
      <c r="F222" s="73" t="s">
        <v>611</v>
      </c>
      <c r="G222" s="86" t="s">
        <v>124</v>
      </c>
      <c r="H222" s="73" t="s">
        <v>612</v>
      </c>
      <c r="I222" s="73" t="s">
        <v>308</v>
      </c>
      <c r="J222" s="73"/>
      <c r="K222" s="83">
        <v>0.95000000001817553</v>
      </c>
      <c r="L222" s="86" t="s">
        <v>128</v>
      </c>
      <c r="M222" s="87">
        <v>4.2500000000000003E-2</v>
      </c>
      <c r="N222" s="87">
        <v>0.34790000000827592</v>
      </c>
      <c r="O222" s="83">
        <v>10580.676023</v>
      </c>
      <c r="P222" s="85">
        <v>78</v>
      </c>
      <c r="Q222" s="73"/>
      <c r="R222" s="83">
        <v>8.2529274229999992</v>
      </c>
      <c r="S222" s="84">
        <v>2.816470996461269E-5</v>
      </c>
      <c r="T222" s="84">
        <f t="shared" si="3"/>
        <v>6.958176633397353E-4</v>
      </c>
      <c r="U222" s="84">
        <f>T222/'סכום נכסי הקרן'!$C$42</f>
        <v>1.9654075512169585E-8</v>
      </c>
    </row>
    <row r="223" spans="2:21">
      <c r="B223" s="76" t="s">
        <v>801</v>
      </c>
      <c r="C223" s="73" t="s">
        <v>802</v>
      </c>
      <c r="D223" s="86" t="s">
        <v>115</v>
      </c>
      <c r="E223" s="86" t="s">
        <v>304</v>
      </c>
      <c r="F223" s="73" t="s">
        <v>611</v>
      </c>
      <c r="G223" s="86" t="s">
        <v>124</v>
      </c>
      <c r="H223" s="73" t="s">
        <v>612</v>
      </c>
      <c r="I223" s="73" t="s">
        <v>308</v>
      </c>
      <c r="J223" s="73"/>
      <c r="K223" s="83">
        <v>1.3800000000000001</v>
      </c>
      <c r="L223" s="86" t="s">
        <v>128</v>
      </c>
      <c r="M223" s="87">
        <v>3.7000000000000005E-2</v>
      </c>
      <c r="N223" s="87">
        <v>0.27380000000704052</v>
      </c>
      <c r="O223" s="83">
        <v>18837.665463000001</v>
      </c>
      <c r="P223" s="85">
        <v>75.400000000000006</v>
      </c>
      <c r="Q223" s="73"/>
      <c r="R223" s="83">
        <v>14.2036006</v>
      </c>
      <c r="S223" s="84">
        <v>9.5221051995469469E-5</v>
      </c>
      <c r="T223" s="84">
        <f t="shared" si="3"/>
        <v>1.1975285464112656E-3</v>
      </c>
      <c r="U223" s="84">
        <f>T223/'סכום נכסי הקרן'!$C$42</f>
        <v>3.3825408176874652E-8</v>
      </c>
    </row>
    <row r="224" spans="2:21">
      <c r="B224" s="76" t="s">
        <v>803</v>
      </c>
      <c r="C224" s="73" t="s">
        <v>804</v>
      </c>
      <c r="D224" s="86" t="s">
        <v>115</v>
      </c>
      <c r="E224" s="86" t="s">
        <v>304</v>
      </c>
      <c r="F224" s="73" t="s">
        <v>805</v>
      </c>
      <c r="G224" s="86" t="s">
        <v>673</v>
      </c>
      <c r="H224" s="73" t="s">
        <v>608</v>
      </c>
      <c r="I224" s="73" t="s">
        <v>126</v>
      </c>
      <c r="J224" s="73"/>
      <c r="K224" s="83">
        <v>3.0600000000715606</v>
      </c>
      <c r="L224" s="86" t="s">
        <v>128</v>
      </c>
      <c r="M224" s="87">
        <v>3.7499999999999999E-2</v>
      </c>
      <c r="N224" s="87">
        <v>2.1800000000263643E-2</v>
      </c>
      <c r="O224" s="83">
        <v>5018.5706749999999</v>
      </c>
      <c r="P224" s="85">
        <v>105.81</v>
      </c>
      <c r="Q224" s="73"/>
      <c r="R224" s="83">
        <v>5.3101496270000004</v>
      </c>
      <c r="S224" s="84">
        <v>1.0882697308140439E-5</v>
      </c>
      <c r="T224" s="84">
        <f t="shared" si="3"/>
        <v>4.4770730627610267E-4</v>
      </c>
      <c r="U224" s="84">
        <f>T224/'סכום נכסי הקרן'!$C$42</f>
        <v>1.264594687445335E-8</v>
      </c>
    </row>
    <row r="225" spans="2:21">
      <c r="B225" s="76" t="s">
        <v>806</v>
      </c>
      <c r="C225" s="73" t="s">
        <v>807</v>
      </c>
      <c r="D225" s="86" t="s">
        <v>115</v>
      </c>
      <c r="E225" s="86" t="s">
        <v>304</v>
      </c>
      <c r="F225" s="73" t="s">
        <v>805</v>
      </c>
      <c r="G225" s="86" t="s">
        <v>673</v>
      </c>
      <c r="H225" s="73" t="s">
        <v>612</v>
      </c>
      <c r="I225" s="73" t="s">
        <v>308</v>
      </c>
      <c r="J225" s="73"/>
      <c r="K225" s="83">
        <v>6.0099999999647995</v>
      </c>
      <c r="L225" s="86" t="s">
        <v>128</v>
      </c>
      <c r="M225" s="87">
        <v>3.7499999999999999E-2</v>
      </c>
      <c r="N225" s="87">
        <v>2.4299999999897334E-2</v>
      </c>
      <c r="O225" s="83">
        <v>25020.280426000001</v>
      </c>
      <c r="P225" s="85">
        <v>109</v>
      </c>
      <c r="Q225" s="73"/>
      <c r="R225" s="83">
        <v>27.272106495999999</v>
      </c>
      <c r="S225" s="84">
        <v>6.762237952972973E-5</v>
      </c>
      <c r="T225" s="84">
        <f t="shared" si="3"/>
        <v>2.2993554218729661E-3</v>
      </c>
      <c r="U225" s="84">
        <f>T225/'סכום נכסי הקרן'!$C$42</f>
        <v>6.4947625609128626E-8</v>
      </c>
    </row>
    <row r="226" spans="2:21">
      <c r="B226" s="76" t="s">
        <v>808</v>
      </c>
      <c r="C226" s="73" t="s">
        <v>809</v>
      </c>
      <c r="D226" s="86" t="s">
        <v>115</v>
      </c>
      <c r="E226" s="86" t="s">
        <v>304</v>
      </c>
      <c r="F226" s="73" t="s">
        <v>810</v>
      </c>
      <c r="G226" s="86" t="s">
        <v>123</v>
      </c>
      <c r="H226" s="73" t="s">
        <v>612</v>
      </c>
      <c r="I226" s="73" t="s">
        <v>308</v>
      </c>
      <c r="J226" s="73"/>
      <c r="K226" s="83">
        <v>1.6499999996591159</v>
      </c>
      <c r="L226" s="86" t="s">
        <v>128</v>
      </c>
      <c r="M226" s="87">
        <v>3.4000000000000002E-2</v>
      </c>
      <c r="N226" s="87">
        <v>5.6399999990827121E-2</v>
      </c>
      <c r="O226" s="83">
        <v>1662.6667060000002</v>
      </c>
      <c r="P226" s="85">
        <v>97.04</v>
      </c>
      <c r="Q226" s="73"/>
      <c r="R226" s="83">
        <v>1.6134517069999998</v>
      </c>
      <c r="S226" s="84">
        <v>3.3702762411517814E-6</v>
      </c>
      <c r="T226" s="84">
        <f t="shared" si="3"/>
        <v>1.3603272380022325E-4</v>
      </c>
      <c r="U226" s="84">
        <f>T226/'סכום נכסי הקרן'!$C$42</f>
        <v>3.8423822310907678E-9</v>
      </c>
    </row>
    <row r="227" spans="2:21">
      <c r="B227" s="76" t="s">
        <v>811</v>
      </c>
      <c r="C227" s="73" t="s">
        <v>812</v>
      </c>
      <c r="D227" s="86" t="s">
        <v>115</v>
      </c>
      <c r="E227" s="86" t="s">
        <v>304</v>
      </c>
      <c r="F227" s="73" t="s">
        <v>813</v>
      </c>
      <c r="G227" s="86" t="s">
        <v>2205</v>
      </c>
      <c r="H227" s="73" t="s">
        <v>608</v>
      </c>
      <c r="I227" s="73" t="s">
        <v>126</v>
      </c>
      <c r="J227" s="73"/>
      <c r="K227" s="83">
        <v>1.9699999903493743</v>
      </c>
      <c r="L227" s="86" t="s">
        <v>128</v>
      </c>
      <c r="M227" s="87">
        <v>6.7500000000000004E-2</v>
      </c>
      <c r="N227" s="87">
        <v>6.0399999881223063E-2</v>
      </c>
      <c r="O227" s="83">
        <v>52.5991</v>
      </c>
      <c r="P227" s="85">
        <v>102.44</v>
      </c>
      <c r="Q227" s="73"/>
      <c r="R227" s="83">
        <v>5.3882516000000005E-2</v>
      </c>
      <c r="S227" s="84">
        <v>7.8928443000986922E-8</v>
      </c>
      <c r="T227" s="84">
        <f t="shared" si="3"/>
        <v>4.5429220997992425E-6</v>
      </c>
      <c r="U227" s="84">
        <f>T227/'סכום נכסי הקרן'!$C$42</f>
        <v>1.2831944157152515E-10</v>
      </c>
    </row>
    <row r="228" spans="2:21">
      <c r="B228" s="76" t="s">
        <v>814</v>
      </c>
      <c r="C228" s="73" t="s">
        <v>815</v>
      </c>
      <c r="D228" s="86" t="s">
        <v>115</v>
      </c>
      <c r="E228" s="86" t="s">
        <v>304</v>
      </c>
      <c r="F228" s="73" t="s">
        <v>816</v>
      </c>
      <c r="G228" s="86" t="s">
        <v>124</v>
      </c>
      <c r="H228" s="73" t="s">
        <v>612</v>
      </c>
      <c r="I228" s="73" t="s">
        <v>308</v>
      </c>
      <c r="J228" s="73"/>
      <c r="K228" s="83">
        <v>2.3300000000017738</v>
      </c>
      <c r="L228" s="86" t="s">
        <v>128</v>
      </c>
      <c r="M228" s="87">
        <v>2.9500000000000002E-2</v>
      </c>
      <c r="N228" s="87">
        <v>5.5699999999923124E-2</v>
      </c>
      <c r="O228" s="83">
        <v>17801.394536</v>
      </c>
      <c r="P228" s="85">
        <v>95</v>
      </c>
      <c r="Q228" s="73"/>
      <c r="R228" s="83">
        <v>16.911324809</v>
      </c>
      <c r="S228" s="84">
        <v>9.9560818144381062E-5</v>
      </c>
      <c r="T228" s="84">
        <f t="shared" si="3"/>
        <v>1.4258211552647113E-3</v>
      </c>
      <c r="U228" s="84">
        <f>T228/'סכום נכסי הקרן'!$C$42</f>
        <v>4.027376441971565E-8</v>
      </c>
    </row>
    <row r="229" spans="2:21">
      <c r="B229" s="76" t="s">
        <v>817</v>
      </c>
      <c r="C229" s="73" t="s">
        <v>818</v>
      </c>
      <c r="D229" s="86" t="s">
        <v>115</v>
      </c>
      <c r="E229" s="86" t="s">
        <v>304</v>
      </c>
      <c r="F229" s="73" t="s">
        <v>577</v>
      </c>
      <c r="G229" s="86" t="s">
        <v>440</v>
      </c>
      <c r="H229" s="73" t="s">
        <v>608</v>
      </c>
      <c r="I229" s="73" t="s">
        <v>126</v>
      </c>
      <c r="J229" s="73"/>
      <c r="K229" s="83">
        <v>7.9699999999479658</v>
      </c>
      <c r="L229" s="86" t="s">
        <v>128</v>
      </c>
      <c r="M229" s="87">
        <v>3.4300000000000004E-2</v>
      </c>
      <c r="N229" s="87">
        <v>2.9999999999699226E-2</v>
      </c>
      <c r="O229" s="83">
        <v>31815.976274000001</v>
      </c>
      <c r="P229" s="85">
        <v>104.5</v>
      </c>
      <c r="Q229" s="73"/>
      <c r="R229" s="83">
        <v>33.247695209</v>
      </c>
      <c r="S229" s="84">
        <v>1.2531895491570822E-4</v>
      </c>
      <c r="T229" s="84">
        <f t="shared" si="3"/>
        <v>2.8031669740951862E-3</v>
      </c>
      <c r="U229" s="84">
        <f>T229/'סכום נכסי הקרן'!$C$42</f>
        <v>7.9178293804230506E-8</v>
      </c>
    </row>
    <row r="230" spans="2:21">
      <c r="B230" s="76" t="s">
        <v>819</v>
      </c>
      <c r="C230" s="73" t="s">
        <v>820</v>
      </c>
      <c r="D230" s="86" t="s">
        <v>115</v>
      </c>
      <c r="E230" s="86" t="s">
        <v>304</v>
      </c>
      <c r="F230" s="73" t="s">
        <v>821</v>
      </c>
      <c r="G230" s="86" t="s">
        <v>2205</v>
      </c>
      <c r="H230" s="73" t="s">
        <v>612</v>
      </c>
      <c r="I230" s="73" t="s">
        <v>308</v>
      </c>
      <c r="J230" s="73"/>
      <c r="K230" s="83">
        <v>4.120000000030279</v>
      </c>
      <c r="L230" s="86" t="s">
        <v>128</v>
      </c>
      <c r="M230" s="87">
        <v>3.9E-2</v>
      </c>
      <c r="N230" s="87">
        <v>4.1600000000513414E-2</v>
      </c>
      <c r="O230" s="83">
        <v>30267.018287999999</v>
      </c>
      <c r="P230" s="85">
        <v>100.39</v>
      </c>
      <c r="Q230" s="73"/>
      <c r="R230" s="83">
        <v>30.385059658999999</v>
      </c>
      <c r="S230" s="84">
        <v>7.1911944422533203E-5</v>
      </c>
      <c r="T230" s="84">
        <f t="shared" ref="T230:T257" si="4">R230/$R$11</f>
        <v>2.5618135394529368E-3</v>
      </c>
      <c r="U230" s="84">
        <f>T230/'סכום נכסי הקרן'!$C$42</f>
        <v>7.2361021292330809E-8</v>
      </c>
    </row>
    <row r="231" spans="2:21">
      <c r="B231" s="76" t="s">
        <v>822</v>
      </c>
      <c r="C231" s="73" t="s">
        <v>823</v>
      </c>
      <c r="D231" s="86" t="s">
        <v>115</v>
      </c>
      <c r="E231" s="86" t="s">
        <v>304</v>
      </c>
      <c r="F231" s="73" t="s">
        <v>824</v>
      </c>
      <c r="G231" s="86" t="s">
        <v>152</v>
      </c>
      <c r="H231" s="73" t="s">
        <v>612</v>
      </c>
      <c r="I231" s="73" t="s">
        <v>308</v>
      </c>
      <c r="J231" s="73"/>
      <c r="K231" s="83">
        <v>1.2299999999690576</v>
      </c>
      <c r="L231" s="86" t="s">
        <v>128</v>
      </c>
      <c r="M231" s="87">
        <v>1.44E-2</v>
      </c>
      <c r="N231" s="87">
        <v>2.7399999999071726E-2</v>
      </c>
      <c r="O231" s="83">
        <v>13134.754094</v>
      </c>
      <c r="P231" s="85">
        <v>98.42</v>
      </c>
      <c r="Q231" s="73"/>
      <c r="R231" s="83">
        <v>12.92722498</v>
      </c>
      <c r="S231" s="84">
        <v>6.0125178497533606E-5</v>
      </c>
      <c r="T231" s="84">
        <f t="shared" si="4"/>
        <v>1.0899152528571386E-3</v>
      </c>
      <c r="U231" s="84">
        <f>T231/'סכום נכסי הקרן'!$C$42</f>
        <v>3.0785761572512138E-8</v>
      </c>
    </row>
    <row r="232" spans="2:21">
      <c r="B232" s="76" t="s">
        <v>825</v>
      </c>
      <c r="C232" s="73" t="s">
        <v>826</v>
      </c>
      <c r="D232" s="86" t="s">
        <v>115</v>
      </c>
      <c r="E232" s="86" t="s">
        <v>304</v>
      </c>
      <c r="F232" s="73" t="s">
        <v>824</v>
      </c>
      <c r="G232" s="86" t="s">
        <v>152</v>
      </c>
      <c r="H232" s="73" t="s">
        <v>612</v>
      </c>
      <c r="I232" s="73" t="s">
        <v>308</v>
      </c>
      <c r="J232" s="73"/>
      <c r="K232" s="83">
        <v>2.1700000000120867</v>
      </c>
      <c r="L232" s="86" t="s">
        <v>128</v>
      </c>
      <c r="M232" s="87">
        <v>2.1600000000000001E-2</v>
      </c>
      <c r="N232" s="87">
        <v>1.6000000000058249E-2</v>
      </c>
      <c r="O232" s="83">
        <v>67455.246666000006</v>
      </c>
      <c r="P232" s="85">
        <v>101.8</v>
      </c>
      <c r="Q232" s="73"/>
      <c r="R232" s="83">
        <v>68.669441101000004</v>
      </c>
      <c r="S232" s="84">
        <v>6.6081867219575563E-5</v>
      </c>
      <c r="T232" s="84">
        <f t="shared" si="4"/>
        <v>5.7896316786431295E-3</v>
      </c>
      <c r="U232" s="84">
        <f>T232/'סכום נכסי הקרן'!$C$42</f>
        <v>1.6353401788270349E-7</v>
      </c>
    </row>
    <row r="233" spans="2:21">
      <c r="B233" s="76" t="s">
        <v>827</v>
      </c>
      <c r="C233" s="73" t="s">
        <v>828</v>
      </c>
      <c r="D233" s="86" t="s">
        <v>115</v>
      </c>
      <c r="E233" s="86" t="s">
        <v>304</v>
      </c>
      <c r="F233" s="73" t="s">
        <v>829</v>
      </c>
      <c r="G233" s="86" t="s">
        <v>830</v>
      </c>
      <c r="H233" s="73" t="s">
        <v>608</v>
      </c>
      <c r="I233" s="73" t="s">
        <v>126</v>
      </c>
      <c r="J233" s="73"/>
      <c r="K233" s="83">
        <v>2.9600000003770064</v>
      </c>
      <c r="L233" s="86" t="s">
        <v>128</v>
      </c>
      <c r="M233" s="87">
        <v>3.2500000000000001E-2</v>
      </c>
      <c r="N233" s="87">
        <v>0.19950000002591919</v>
      </c>
      <c r="O233" s="83">
        <v>5112.3824350000004</v>
      </c>
      <c r="P233" s="85">
        <v>62.26</v>
      </c>
      <c r="Q233" s="73"/>
      <c r="R233" s="83">
        <v>3.1829693049999999</v>
      </c>
      <c r="S233" s="84">
        <v>6.9872981119852184E-6</v>
      </c>
      <c r="T233" s="84">
        <f t="shared" si="4"/>
        <v>2.6836129179021878E-4</v>
      </c>
      <c r="U233" s="84">
        <f>T233/'סכום נכסי הקרן'!$C$42</f>
        <v>7.5801368250306918E-9</v>
      </c>
    </row>
    <row r="234" spans="2:21">
      <c r="B234" s="76" t="s">
        <v>831</v>
      </c>
      <c r="C234" s="73" t="s">
        <v>832</v>
      </c>
      <c r="D234" s="86" t="s">
        <v>115</v>
      </c>
      <c r="E234" s="86" t="s">
        <v>304</v>
      </c>
      <c r="F234" s="73" t="s">
        <v>829</v>
      </c>
      <c r="G234" s="86" t="s">
        <v>830</v>
      </c>
      <c r="H234" s="73" t="s">
        <v>608</v>
      </c>
      <c r="I234" s="73" t="s">
        <v>126</v>
      </c>
      <c r="J234" s="73"/>
      <c r="K234" s="83">
        <v>4.6900000001749227</v>
      </c>
      <c r="L234" s="86" t="s">
        <v>128</v>
      </c>
      <c r="M234" s="87">
        <v>2.1600000000000001E-2</v>
      </c>
      <c r="N234" s="87">
        <v>0.13360000000435657</v>
      </c>
      <c r="O234" s="83">
        <v>25834.799999999999</v>
      </c>
      <c r="P234" s="85">
        <v>58.64</v>
      </c>
      <c r="Q234" s="73"/>
      <c r="R234" s="83">
        <v>15.149526115</v>
      </c>
      <c r="S234" s="84">
        <v>1.128053759262251E-4</v>
      </c>
      <c r="T234" s="84">
        <f t="shared" si="4"/>
        <v>1.2772810569818094E-3</v>
      </c>
      <c r="U234" s="84">
        <f>T234/'סכום נכסי הקרן'!$C$42</f>
        <v>3.6078098712948683E-8</v>
      </c>
    </row>
    <row r="235" spans="2:21">
      <c r="B235" s="76" t="s">
        <v>833</v>
      </c>
      <c r="C235" s="73" t="s">
        <v>834</v>
      </c>
      <c r="D235" s="86" t="s">
        <v>115</v>
      </c>
      <c r="E235" s="86" t="s">
        <v>304</v>
      </c>
      <c r="F235" s="73" t="s">
        <v>787</v>
      </c>
      <c r="G235" s="86" t="s">
        <v>123</v>
      </c>
      <c r="H235" s="73" t="s">
        <v>608</v>
      </c>
      <c r="I235" s="73" t="s">
        <v>126</v>
      </c>
      <c r="J235" s="73"/>
      <c r="K235" s="83">
        <v>2.0499999999395695</v>
      </c>
      <c r="L235" s="86" t="s">
        <v>128</v>
      </c>
      <c r="M235" s="87">
        <v>2.4E-2</v>
      </c>
      <c r="N235" s="87">
        <v>5.8099999997833801E-2</v>
      </c>
      <c r="O235" s="83">
        <v>11485.450178999999</v>
      </c>
      <c r="P235" s="85">
        <v>93.65</v>
      </c>
      <c r="Q235" s="73"/>
      <c r="R235" s="83">
        <v>10.756124092999999</v>
      </c>
      <c r="S235" s="84">
        <v>3.8401372109997092E-5</v>
      </c>
      <c r="T235" s="84">
        <f t="shared" si="4"/>
        <v>9.0686622447757942E-4</v>
      </c>
      <c r="U235" s="84">
        <f>T235/'סכום נכסי הקרן'!$C$42</f>
        <v>2.561535614052965E-8</v>
      </c>
    </row>
    <row r="236" spans="2:21">
      <c r="B236" s="76" t="s">
        <v>835</v>
      </c>
      <c r="C236" s="73" t="s">
        <v>836</v>
      </c>
      <c r="D236" s="86" t="s">
        <v>115</v>
      </c>
      <c r="E236" s="86" t="s">
        <v>304</v>
      </c>
      <c r="F236" s="73" t="s">
        <v>837</v>
      </c>
      <c r="G236" s="86" t="s">
        <v>838</v>
      </c>
      <c r="H236" s="73" t="s">
        <v>612</v>
      </c>
      <c r="I236" s="73" t="s">
        <v>308</v>
      </c>
      <c r="J236" s="73"/>
      <c r="K236" s="83">
        <v>4.9000000001076405</v>
      </c>
      <c r="L236" s="86" t="s">
        <v>128</v>
      </c>
      <c r="M236" s="87">
        <v>2.6200000000000001E-2</v>
      </c>
      <c r="N236" s="87">
        <v>1.8500000000605473E-2</v>
      </c>
      <c r="O236" s="83">
        <v>14231.085211</v>
      </c>
      <c r="P236" s="85">
        <v>104.45</v>
      </c>
      <c r="Q236" s="73"/>
      <c r="R236" s="83">
        <v>14.864368345999999</v>
      </c>
      <c r="S236" s="84">
        <v>2.9519508073401249E-5</v>
      </c>
      <c r="T236" s="84">
        <f t="shared" si="4"/>
        <v>1.2532389441242814E-3</v>
      </c>
      <c r="U236" s="84">
        <f>T236/'סכום נכסי הקרן'!$C$42</f>
        <v>3.5399004854787679E-8</v>
      </c>
    </row>
    <row r="237" spans="2:21">
      <c r="B237" s="76" t="s">
        <v>839</v>
      </c>
      <c r="C237" s="73" t="s">
        <v>840</v>
      </c>
      <c r="D237" s="86" t="s">
        <v>115</v>
      </c>
      <c r="E237" s="86" t="s">
        <v>304</v>
      </c>
      <c r="F237" s="73" t="s">
        <v>837</v>
      </c>
      <c r="G237" s="86" t="s">
        <v>838</v>
      </c>
      <c r="H237" s="73" t="s">
        <v>612</v>
      </c>
      <c r="I237" s="73" t="s">
        <v>308</v>
      </c>
      <c r="J237" s="73"/>
      <c r="K237" s="83">
        <v>2.8899999999623378</v>
      </c>
      <c r="L237" s="86" t="s">
        <v>128</v>
      </c>
      <c r="M237" s="87">
        <v>3.3500000000000002E-2</v>
      </c>
      <c r="N237" s="87">
        <v>1.4699999999636146E-2</v>
      </c>
      <c r="O237" s="83">
        <v>14620.905154</v>
      </c>
      <c r="P237" s="85">
        <v>105.47</v>
      </c>
      <c r="Q237" s="83">
        <v>0.24490016499999998</v>
      </c>
      <c r="R237" s="83">
        <v>15.665568831</v>
      </c>
      <c r="S237" s="84">
        <v>3.5461536932044187E-5</v>
      </c>
      <c r="T237" s="84">
        <f t="shared" si="4"/>
        <v>1.3207894532667344E-3</v>
      </c>
      <c r="U237" s="84">
        <f>T237/'סכום נכסי הקרן'!$C$42</f>
        <v>3.7307037486783462E-8</v>
      </c>
    </row>
    <row r="238" spans="2:21">
      <c r="B238" s="76" t="s">
        <v>841</v>
      </c>
      <c r="C238" s="73" t="s">
        <v>842</v>
      </c>
      <c r="D238" s="86" t="s">
        <v>115</v>
      </c>
      <c r="E238" s="86" t="s">
        <v>304</v>
      </c>
      <c r="F238" s="73" t="s">
        <v>607</v>
      </c>
      <c r="G238" s="86" t="s">
        <v>314</v>
      </c>
      <c r="H238" s="73" t="s">
        <v>630</v>
      </c>
      <c r="I238" s="73" t="s">
        <v>126</v>
      </c>
      <c r="J238" s="73"/>
      <c r="K238" s="83">
        <v>0.44000000010328644</v>
      </c>
      <c r="L238" s="86" t="s">
        <v>128</v>
      </c>
      <c r="M238" s="87">
        <v>2.6200000000000001E-2</v>
      </c>
      <c r="N238" s="87">
        <v>3.2699999992124411E-2</v>
      </c>
      <c r="O238" s="83">
        <v>1550.6410470000001</v>
      </c>
      <c r="P238" s="85">
        <v>99.9</v>
      </c>
      <c r="Q238" s="73"/>
      <c r="R238" s="83">
        <v>1.549090386</v>
      </c>
      <c r="S238" s="84">
        <v>1.6064158037046246E-5</v>
      </c>
      <c r="T238" s="84">
        <f t="shared" si="4"/>
        <v>1.3060631669734832E-4</v>
      </c>
      <c r="U238" s="84">
        <f>T238/'סכום נכסי הקרן'!$C$42</f>
        <v>3.6891078596875158E-9</v>
      </c>
    </row>
    <row r="239" spans="2:21">
      <c r="B239" s="76" t="s">
        <v>843</v>
      </c>
      <c r="C239" s="73" t="s">
        <v>844</v>
      </c>
      <c r="D239" s="86" t="s">
        <v>115</v>
      </c>
      <c r="E239" s="86" t="s">
        <v>304</v>
      </c>
      <c r="F239" s="73" t="s">
        <v>845</v>
      </c>
      <c r="G239" s="86" t="s">
        <v>2205</v>
      </c>
      <c r="H239" s="73" t="s">
        <v>630</v>
      </c>
      <c r="I239" s="73" t="s">
        <v>126</v>
      </c>
      <c r="J239" s="73"/>
      <c r="K239" s="83">
        <v>3.3900000000597803</v>
      </c>
      <c r="L239" s="86" t="s">
        <v>128</v>
      </c>
      <c r="M239" s="87">
        <v>3.95E-2</v>
      </c>
      <c r="N239" s="87">
        <v>0.12150000000185525</v>
      </c>
      <c r="O239" s="83">
        <v>24941.358004999998</v>
      </c>
      <c r="P239" s="85">
        <v>77.8</v>
      </c>
      <c r="Q239" s="73"/>
      <c r="R239" s="83">
        <v>19.404377356000001</v>
      </c>
      <c r="S239" s="84">
        <v>4.2484361794091521E-5</v>
      </c>
      <c r="T239" s="84">
        <f t="shared" si="4"/>
        <v>1.6360144489803777E-3</v>
      </c>
      <c r="U239" s="84">
        <f>T239/'סכום נכסי הקרן'!$C$42</f>
        <v>4.6210887152431185E-8</v>
      </c>
    </row>
    <row r="240" spans="2:21">
      <c r="B240" s="76" t="s">
        <v>846</v>
      </c>
      <c r="C240" s="73" t="s">
        <v>847</v>
      </c>
      <c r="D240" s="86" t="s">
        <v>115</v>
      </c>
      <c r="E240" s="86" t="s">
        <v>304</v>
      </c>
      <c r="F240" s="73" t="s">
        <v>845</v>
      </c>
      <c r="G240" s="86" t="s">
        <v>2205</v>
      </c>
      <c r="H240" s="73" t="s">
        <v>630</v>
      </c>
      <c r="I240" s="73" t="s">
        <v>126</v>
      </c>
      <c r="J240" s="73"/>
      <c r="K240" s="83">
        <v>3.9200000000138204</v>
      </c>
      <c r="L240" s="86" t="s">
        <v>128</v>
      </c>
      <c r="M240" s="87">
        <v>0.03</v>
      </c>
      <c r="N240" s="87">
        <v>4.2300000000096247E-2</v>
      </c>
      <c r="O240" s="83">
        <v>42207.814278999998</v>
      </c>
      <c r="P240" s="85">
        <v>96</v>
      </c>
      <c r="Q240" s="73"/>
      <c r="R240" s="83">
        <v>40.519500307000001</v>
      </c>
      <c r="S240" s="84">
        <v>5.145794613399265E-5</v>
      </c>
      <c r="T240" s="84">
        <f t="shared" si="4"/>
        <v>3.416264626868806E-3</v>
      </c>
      <c r="U240" s="84">
        <f>T240/'סכום נכסי הקרן'!$C$42</f>
        <v>9.6495858733684263E-8</v>
      </c>
    </row>
    <row r="241" spans="2:21">
      <c r="B241" s="76" t="s">
        <v>848</v>
      </c>
      <c r="C241" s="73" t="s">
        <v>849</v>
      </c>
      <c r="D241" s="86" t="s">
        <v>115</v>
      </c>
      <c r="E241" s="86" t="s">
        <v>304</v>
      </c>
      <c r="F241" s="73" t="s">
        <v>850</v>
      </c>
      <c r="G241" s="86" t="s">
        <v>440</v>
      </c>
      <c r="H241" s="73" t="s">
        <v>630</v>
      </c>
      <c r="I241" s="73" t="s">
        <v>126</v>
      </c>
      <c r="J241" s="73"/>
      <c r="K241" s="83">
        <v>2.1900000102518984</v>
      </c>
      <c r="L241" s="86" t="s">
        <v>128</v>
      </c>
      <c r="M241" s="87">
        <v>4.3499999999999997E-2</v>
      </c>
      <c r="N241" s="87">
        <v>9.5000000969774154E-3</v>
      </c>
      <c r="O241" s="83">
        <v>66.465706999999995</v>
      </c>
      <c r="P241" s="85">
        <v>108.6</v>
      </c>
      <c r="Q241" s="73"/>
      <c r="R241" s="83">
        <v>7.2181754000000001E-2</v>
      </c>
      <c r="S241" s="84">
        <v>3.8469516423093615E-7</v>
      </c>
      <c r="T241" s="84">
        <f t="shared" si="4"/>
        <v>6.0857604616843118E-6</v>
      </c>
      <c r="U241" s="84">
        <f>T241/'סכום נכסי הקרן'!$C$42</f>
        <v>1.7189847565643001E-10</v>
      </c>
    </row>
    <row r="242" spans="2:21">
      <c r="B242" s="76" t="s">
        <v>851</v>
      </c>
      <c r="C242" s="73" t="s">
        <v>852</v>
      </c>
      <c r="D242" s="86" t="s">
        <v>115</v>
      </c>
      <c r="E242" s="86" t="s">
        <v>304</v>
      </c>
      <c r="F242" s="73" t="s">
        <v>850</v>
      </c>
      <c r="G242" s="86" t="s">
        <v>440</v>
      </c>
      <c r="H242" s="73" t="s">
        <v>630</v>
      </c>
      <c r="I242" s="73" t="s">
        <v>126</v>
      </c>
      <c r="J242" s="73"/>
      <c r="K242" s="83">
        <v>5.1299999998304537</v>
      </c>
      <c r="L242" s="86" t="s">
        <v>128</v>
      </c>
      <c r="M242" s="87">
        <v>3.27E-2</v>
      </c>
      <c r="N242" s="87">
        <v>3.189999999879306E-2</v>
      </c>
      <c r="O242" s="83">
        <v>13678.743289</v>
      </c>
      <c r="P242" s="85">
        <v>101.76</v>
      </c>
      <c r="Q242" s="73"/>
      <c r="R242" s="83">
        <v>13.919489172</v>
      </c>
      <c r="S242" s="84">
        <v>6.1339656004484299E-5</v>
      </c>
      <c r="T242" s="84">
        <f t="shared" si="4"/>
        <v>1.1735746522563099E-3</v>
      </c>
      <c r="U242" s="84">
        <f>T242/'סכום נכסי הקרן'!$C$42</f>
        <v>3.3148806145428158E-8</v>
      </c>
    </row>
    <row r="243" spans="2:21">
      <c r="B243" s="76" t="s">
        <v>853</v>
      </c>
      <c r="C243" s="73" t="s">
        <v>854</v>
      </c>
      <c r="D243" s="86" t="s">
        <v>115</v>
      </c>
      <c r="E243" s="86" t="s">
        <v>304</v>
      </c>
      <c r="F243" s="73" t="s">
        <v>855</v>
      </c>
      <c r="G243" s="86" t="s">
        <v>151</v>
      </c>
      <c r="H243" s="73" t="s">
        <v>630</v>
      </c>
      <c r="I243" s="73" t="s">
        <v>126</v>
      </c>
      <c r="J243" s="73"/>
      <c r="K243" s="83">
        <v>5.6100000001051979</v>
      </c>
      <c r="L243" s="86" t="s">
        <v>128</v>
      </c>
      <c r="M243" s="87">
        <v>2.0499999999999997E-2</v>
      </c>
      <c r="N243" s="87">
        <v>3.0400000001577977E-2</v>
      </c>
      <c r="O243" s="83">
        <v>4798.9277730000003</v>
      </c>
      <c r="P243" s="85">
        <v>95.08</v>
      </c>
      <c r="Q243" s="73"/>
      <c r="R243" s="83">
        <v>4.5628206320000002</v>
      </c>
      <c r="S243" s="84">
        <v>1.1226139761578374E-5</v>
      </c>
      <c r="T243" s="84">
        <f t="shared" si="4"/>
        <v>3.8469878961355005E-4</v>
      </c>
      <c r="U243" s="84">
        <f>T243/'סכום נכסי הקרן'!$C$42</f>
        <v>1.0866207425972341E-8</v>
      </c>
    </row>
    <row r="244" spans="2:21">
      <c r="B244" s="76" t="s">
        <v>856</v>
      </c>
      <c r="C244" s="73" t="s">
        <v>857</v>
      </c>
      <c r="D244" s="86" t="s">
        <v>115</v>
      </c>
      <c r="E244" s="86" t="s">
        <v>304</v>
      </c>
      <c r="F244" s="73" t="s">
        <v>653</v>
      </c>
      <c r="G244" s="86" t="s">
        <v>152</v>
      </c>
      <c r="H244" s="73" t="s">
        <v>638</v>
      </c>
      <c r="I244" s="73" t="s">
        <v>308</v>
      </c>
      <c r="J244" s="73"/>
      <c r="K244" s="83">
        <v>2.6899999999476272</v>
      </c>
      <c r="L244" s="86" t="s">
        <v>128</v>
      </c>
      <c r="M244" s="87">
        <v>4.1399999999999999E-2</v>
      </c>
      <c r="N244" s="87">
        <v>3.5299999999666723E-2</v>
      </c>
      <c r="O244" s="83">
        <v>16362.619098999998</v>
      </c>
      <c r="P244" s="85">
        <v>102.69</v>
      </c>
      <c r="Q244" s="73"/>
      <c r="R244" s="83">
        <v>16.802773551999998</v>
      </c>
      <c r="S244" s="84">
        <v>2.5439081490126385E-5</v>
      </c>
      <c r="T244" s="84">
        <f t="shared" si="4"/>
        <v>1.416669023163339E-3</v>
      </c>
      <c r="U244" s="84">
        <f>T244/'סכום נכסי הקרן'!$C$42</f>
        <v>4.0015253167566109E-8</v>
      </c>
    </row>
    <row r="245" spans="2:21">
      <c r="B245" s="76" t="s">
        <v>858</v>
      </c>
      <c r="C245" s="73" t="s">
        <v>859</v>
      </c>
      <c r="D245" s="86" t="s">
        <v>115</v>
      </c>
      <c r="E245" s="86" t="s">
        <v>304</v>
      </c>
      <c r="F245" s="73" t="s">
        <v>653</v>
      </c>
      <c r="G245" s="86" t="s">
        <v>152</v>
      </c>
      <c r="H245" s="73" t="s">
        <v>638</v>
      </c>
      <c r="I245" s="73" t="s">
        <v>308</v>
      </c>
      <c r="J245" s="73"/>
      <c r="K245" s="83">
        <v>5.0599999999863892</v>
      </c>
      <c r="L245" s="86" t="s">
        <v>128</v>
      </c>
      <c r="M245" s="87">
        <v>2.5000000000000001E-2</v>
      </c>
      <c r="N245" s="87">
        <v>4.1299999999808205E-2</v>
      </c>
      <c r="O245" s="83">
        <v>52247.578729000001</v>
      </c>
      <c r="P245" s="85">
        <v>92.81</v>
      </c>
      <c r="Q245" s="73"/>
      <c r="R245" s="83">
        <v>48.490976660999998</v>
      </c>
      <c r="S245" s="84">
        <v>8.6649140930060051E-5</v>
      </c>
      <c r="T245" s="84">
        <f t="shared" si="4"/>
        <v>4.0883526952250364E-3</v>
      </c>
      <c r="U245" s="84">
        <f>T245/'סכום נכסי הקרן'!$C$42</f>
        <v>1.1547966777196111E-7</v>
      </c>
    </row>
    <row r="246" spans="2:21">
      <c r="B246" s="76" t="s">
        <v>860</v>
      </c>
      <c r="C246" s="73" t="s">
        <v>861</v>
      </c>
      <c r="D246" s="86" t="s">
        <v>115</v>
      </c>
      <c r="E246" s="86" t="s">
        <v>304</v>
      </c>
      <c r="F246" s="73" t="s">
        <v>653</v>
      </c>
      <c r="G246" s="86" t="s">
        <v>152</v>
      </c>
      <c r="H246" s="73" t="s">
        <v>638</v>
      </c>
      <c r="I246" s="73" t="s">
        <v>308</v>
      </c>
      <c r="J246" s="73"/>
      <c r="K246" s="83">
        <v>3.6399999999171735</v>
      </c>
      <c r="L246" s="86" t="s">
        <v>128</v>
      </c>
      <c r="M246" s="87">
        <v>3.5499999999999997E-2</v>
      </c>
      <c r="N246" s="87">
        <v>3.9299999999533E-2</v>
      </c>
      <c r="O246" s="83">
        <v>22786.877982999998</v>
      </c>
      <c r="P246" s="85">
        <v>99.61</v>
      </c>
      <c r="Q246" s="73"/>
      <c r="R246" s="83">
        <v>22.698008141999999</v>
      </c>
      <c r="S246" s="84">
        <v>3.2065561151028516E-5</v>
      </c>
      <c r="T246" s="84">
        <f t="shared" si="4"/>
        <v>1.9137057892715129E-3</v>
      </c>
      <c r="U246" s="84">
        <f>T246/'סכום נכסי הקרן'!$C$42</f>
        <v>5.4054560658737068E-8</v>
      </c>
    </row>
    <row r="247" spans="2:21">
      <c r="B247" s="76" t="s">
        <v>862</v>
      </c>
      <c r="C247" s="73" t="s">
        <v>863</v>
      </c>
      <c r="D247" s="86" t="s">
        <v>115</v>
      </c>
      <c r="E247" s="86" t="s">
        <v>304</v>
      </c>
      <c r="F247" s="73" t="s">
        <v>864</v>
      </c>
      <c r="G247" s="86" t="s">
        <v>444</v>
      </c>
      <c r="H247" s="73" t="s">
        <v>657</v>
      </c>
      <c r="I247" s="73" t="s">
        <v>126</v>
      </c>
      <c r="J247" s="73"/>
      <c r="K247" s="83">
        <v>5.1000000000706578</v>
      </c>
      <c r="L247" s="86" t="s">
        <v>128</v>
      </c>
      <c r="M247" s="87">
        <v>4.4500000000000005E-2</v>
      </c>
      <c r="N247" s="87">
        <v>3.0000000000321169E-2</v>
      </c>
      <c r="O247" s="83">
        <v>28638.745363000002</v>
      </c>
      <c r="P247" s="85">
        <v>108.72</v>
      </c>
      <c r="Q247" s="73"/>
      <c r="R247" s="83">
        <v>31.136044278</v>
      </c>
      <c r="S247" s="84">
        <v>1.000962747560396E-4</v>
      </c>
      <c r="T247" s="84">
        <f t="shared" si="4"/>
        <v>2.6251302676893172E-3</v>
      </c>
      <c r="U247" s="84">
        <f>T247/'סכום נכסי הקרן'!$C$42</f>
        <v>7.4149466489264171E-8</v>
      </c>
    </row>
    <row r="248" spans="2:21">
      <c r="B248" s="76" t="s">
        <v>865</v>
      </c>
      <c r="C248" s="73" t="s">
        <v>866</v>
      </c>
      <c r="D248" s="86" t="s">
        <v>115</v>
      </c>
      <c r="E248" s="86" t="s">
        <v>304</v>
      </c>
      <c r="F248" s="73" t="s">
        <v>867</v>
      </c>
      <c r="G248" s="86" t="s">
        <v>151</v>
      </c>
      <c r="H248" s="73" t="s">
        <v>657</v>
      </c>
      <c r="I248" s="73" t="s">
        <v>126</v>
      </c>
      <c r="J248" s="73"/>
      <c r="K248" s="83">
        <v>4.3700000001221095</v>
      </c>
      <c r="L248" s="86" t="s">
        <v>128</v>
      </c>
      <c r="M248" s="87">
        <v>3.4500000000000003E-2</v>
      </c>
      <c r="N248" s="87">
        <v>2.6600000000556991E-2</v>
      </c>
      <c r="O248" s="83">
        <v>4497.0414179999998</v>
      </c>
      <c r="P248" s="85">
        <v>103.8</v>
      </c>
      <c r="Q248" s="73"/>
      <c r="R248" s="83">
        <v>4.667928839</v>
      </c>
      <c r="S248" s="84">
        <v>2.0256943324324325E-5</v>
      </c>
      <c r="T248" s="84">
        <f t="shared" si="4"/>
        <v>3.9356063259895504E-4</v>
      </c>
      <c r="U248" s="84">
        <f>T248/'סכום נכסי הקרן'!$C$42</f>
        <v>1.1116519167666514E-8</v>
      </c>
    </row>
    <row r="249" spans="2:21">
      <c r="B249" s="76" t="s">
        <v>868</v>
      </c>
      <c r="C249" s="73" t="s">
        <v>869</v>
      </c>
      <c r="D249" s="86" t="s">
        <v>115</v>
      </c>
      <c r="E249" s="86" t="s">
        <v>304</v>
      </c>
      <c r="F249" s="73" t="s">
        <v>663</v>
      </c>
      <c r="G249" s="86" t="s">
        <v>444</v>
      </c>
      <c r="H249" s="73" t="s">
        <v>664</v>
      </c>
      <c r="I249" s="73" t="s">
        <v>308</v>
      </c>
      <c r="J249" s="73"/>
      <c r="K249" s="83">
        <v>1.1999999999876383</v>
      </c>
      <c r="L249" s="86" t="s">
        <v>128</v>
      </c>
      <c r="M249" s="87">
        <v>0.06</v>
      </c>
      <c r="N249" s="87">
        <v>6.1599999999406636E-2</v>
      </c>
      <c r="O249" s="83">
        <v>15955.506968</v>
      </c>
      <c r="P249" s="85">
        <v>101.4</v>
      </c>
      <c r="Q249" s="73"/>
      <c r="R249" s="83">
        <v>16.178883531</v>
      </c>
      <c r="S249" s="84">
        <v>5.8327775407290771E-5</v>
      </c>
      <c r="T249" s="84">
        <f t="shared" si="4"/>
        <v>1.3640678461090772E-3</v>
      </c>
      <c r="U249" s="84">
        <f>T249/'סכום נכסי הקרן'!$C$42</f>
        <v>3.8529479580141817E-8</v>
      </c>
    </row>
    <row r="250" spans="2:21">
      <c r="B250" s="76" t="s">
        <v>870</v>
      </c>
      <c r="C250" s="73" t="s">
        <v>871</v>
      </c>
      <c r="D250" s="86" t="s">
        <v>115</v>
      </c>
      <c r="E250" s="86" t="s">
        <v>304</v>
      </c>
      <c r="F250" s="73" t="s">
        <v>663</v>
      </c>
      <c r="G250" s="86" t="s">
        <v>444</v>
      </c>
      <c r="H250" s="73" t="s">
        <v>664</v>
      </c>
      <c r="I250" s="73" t="s">
        <v>308</v>
      </c>
      <c r="J250" s="73"/>
      <c r="K250" s="83">
        <v>2.5099999997437572</v>
      </c>
      <c r="L250" s="86" t="s">
        <v>128</v>
      </c>
      <c r="M250" s="87">
        <v>5.9000000000000004E-2</v>
      </c>
      <c r="N250" s="87">
        <v>4.2299999991397559E-2</v>
      </c>
      <c r="O250" s="83">
        <v>2065.8159179999998</v>
      </c>
      <c r="P250" s="85">
        <v>105.79</v>
      </c>
      <c r="Q250" s="73"/>
      <c r="R250" s="83">
        <v>2.1854266560000002</v>
      </c>
      <c r="S250" s="84">
        <v>2.4450953130648903E-6</v>
      </c>
      <c r="T250" s="84">
        <f t="shared" si="4"/>
        <v>1.8425685714142887E-4</v>
      </c>
      <c r="U250" s="84">
        <f>T250/'סכום נכסי הקרן'!$C$42</f>
        <v>5.2045217801901748E-9</v>
      </c>
    </row>
    <row r="251" spans="2:21">
      <c r="B251" s="76" t="s">
        <v>872</v>
      </c>
      <c r="C251" s="73" t="s">
        <v>873</v>
      </c>
      <c r="D251" s="86" t="s">
        <v>115</v>
      </c>
      <c r="E251" s="86" t="s">
        <v>304</v>
      </c>
      <c r="F251" s="73" t="s">
        <v>663</v>
      </c>
      <c r="G251" s="86" t="s">
        <v>444</v>
      </c>
      <c r="H251" s="73" t="s">
        <v>664</v>
      </c>
      <c r="I251" s="73" t="s">
        <v>308</v>
      </c>
      <c r="J251" s="73"/>
      <c r="K251" s="83">
        <v>5.2999999997580653</v>
      </c>
      <c r="L251" s="86" t="s">
        <v>128</v>
      </c>
      <c r="M251" s="87">
        <v>2.7000000000000003E-2</v>
      </c>
      <c r="N251" s="87">
        <v>5.6299999997096783E-2</v>
      </c>
      <c r="O251" s="83">
        <v>4806.2178370000001</v>
      </c>
      <c r="P251" s="85">
        <v>86</v>
      </c>
      <c r="Q251" s="73"/>
      <c r="R251" s="83">
        <v>4.1333473400000003</v>
      </c>
      <c r="S251" s="84">
        <v>6.8648486502313891E-6</v>
      </c>
      <c r="T251" s="84">
        <f t="shared" si="4"/>
        <v>3.4848920152563792E-4</v>
      </c>
      <c r="U251" s="84">
        <f>T251/'סכום נכסי הקרן'!$C$42</f>
        <v>9.8434308911994543E-9</v>
      </c>
    </row>
    <row r="252" spans="2:21">
      <c r="B252" s="76" t="s">
        <v>874</v>
      </c>
      <c r="C252" s="73" t="s">
        <v>875</v>
      </c>
      <c r="D252" s="86" t="s">
        <v>115</v>
      </c>
      <c r="E252" s="86" t="s">
        <v>304</v>
      </c>
      <c r="F252" s="73" t="s">
        <v>876</v>
      </c>
      <c r="G252" s="86" t="s">
        <v>2205</v>
      </c>
      <c r="H252" s="73" t="s">
        <v>657</v>
      </c>
      <c r="I252" s="73" t="s">
        <v>126</v>
      </c>
      <c r="J252" s="73"/>
      <c r="K252" s="83">
        <v>2.8700000000262764</v>
      </c>
      <c r="L252" s="86" t="s">
        <v>128</v>
      </c>
      <c r="M252" s="87">
        <v>4.5999999999999999E-2</v>
      </c>
      <c r="N252" s="87">
        <v>0.13419999999982485</v>
      </c>
      <c r="O252" s="83">
        <v>14430.195156</v>
      </c>
      <c r="P252" s="85">
        <v>79.12</v>
      </c>
      <c r="Q252" s="73"/>
      <c r="R252" s="83">
        <v>11.417170409999999</v>
      </c>
      <c r="S252" s="84">
        <v>6.0391423690102627E-5</v>
      </c>
      <c r="T252" s="84">
        <f t="shared" si="4"/>
        <v>9.6260010896230173E-4</v>
      </c>
      <c r="U252" s="84">
        <f>T252/'סכום נכסי הקרן'!$C$42</f>
        <v>2.7189616226126868E-8</v>
      </c>
    </row>
    <row r="253" spans="2:21">
      <c r="B253" s="76" t="s">
        <v>877</v>
      </c>
      <c r="C253" s="73" t="s">
        <v>878</v>
      </c>
      <c r="D253" s="86" t="s">
        <v>115</v>
      </c>
      <c r="E253" s="86" t="s">
        <v>304</v>
      </c>
      <c r="F253" s="73" t="s">
        <v>879</v>
      </c>
      <c r="G253" s="86" t="s">
        <v>444</v>
      </c>
      <c r="H253" s="73" t="s">
        <v>880</v>
      </c>
      <c r="I253" s="73" t="s">
        <v>308</v>
      </c>
      <c r="J253" s="73"/>
      <c r="K253" s="83">
        <v>0.66000000004529913</v>
      </c>
      <c r="L253" s="86" t="s">
        <v>128</v>
      </c>
      <c r="M253" s="87">
        <v>4.7E-2</v>
      </c>
      <c r="N253" s="87">
        <v>7.0400000019931519E-2</v>
      </c>
      <c r="O253" s="83">
        <v>1322.9484130000001</v>
      </c>
      <c r="P253" s="85">
        <v>100.12</v>
      </c>
      <c r="Q253" s="73"/>
      <c r="R253" s="83">
        <v>1.3245359089999997</v>
      </c>
      <c r="S253" s="84">
        <v>6.0055400793506687E-5</v>
      </c>
      <c r="T253" s="84">
        <f t="shared" si="4"/>
        <v>1.11673765437638E-4</v>
      </c>
      <c r="U253" s="84">
        <f>T253/'סכום נכסי הקרן'!$C$42</f>
        <v>3.1543387503343833E-9</v>
      </c>
    </row>
    <row r="254" spans="2:21">
      <c r="B254" s="76" t="s">
        <v>884</v>
      </c>
      <c r="C254" s="73" t="s">
        <v>885</v>
      </c>
      <c r="D254" s="86" t="s">
        <v>115</v>
      </c>
      <c r="E254" s="86" t="s">
        <v>304</v>
      </c>
      <c r="F254" s="73" t="s">
        <v>886</v>
      </c>
      <c r="G254" s="86" t="s">
        <v>2205</v>
      </c>
      <c r="H254" s="73" t="s">
        <v>887</v>
      </c>
      <c r="I254" s="73" t="s">
        <v>308</v>
      </c>
      <c r="J254" s="73"/>
      <c r="K254" s="83">
        <v>0.4999999999889696</v>
      </c>
      <c r="L254" s="86" t="s">
        <v>128</v>
      </c>
      <c r="M254" s="87">
        <v>6.0999999999999999E-2</v>
      </c>
      <c r="N254" s="87">
        <v>0.37579999999698649</v>
      </c>
      <c r="O254" s="83">
        <v>51510.439030999994</v>
      </c>
      <c r="P254" s="85">
        <v>88</v>
      </c>
      <c r="Q254" s="73"/>
      <c r="R254" s="83">
        <v>45.329184627000004</v>
      </c>
      <c r="S254" s="84">
        <v>7.6018947802538361E-5</v>
      </c>
      <c r="T254" s="84">
        <f t="shared" si="4"/>
        <v>3.8217768934152661E-3</v>
      </c>
      <c r="U254" s="84">
        <f>T254/'סכום נכסי הקרן'!$C$42</f>
        <v>1.0794996392204854E-7</v>
      </c>
    </row>
    <row r="255" spans="2:21">
      <c r="B255" s="76" t="s">
        <v>888</v>
      </c>
      <c r="C255" s="73" t="s">
        <v>889</v>
      </c>
      <c r="D255" s="86" t="s">
        <v>115</v>
      </c>
      <c r="E255" s="86" t="s">
        <v>304</v>
      </c>
      <c r="F255" s="73" t="s">
        <v>867</v>
      </c>
      <c r="G255" s="86" t="s">
        <v>151</v>
      </c>
      <c r="H255" s="73" t="s">
        <v>677</v>
      </c>
      <c r="I255" s="73"/>
      <c r="J255" s="73"/>
      <c r="K255" s="83">
        <v>3.7100000001803872</v>
      </c>
      <c r="L255" s="86" t="s">
        <v>128</v>
      </c>
      <c r="M255" s="87">
        <v>4.2500000000000003E-2</v>
      </c>
      <c r="N255" s="87">
        <v>4.1200000001526356E-2</v>
      </c>
      <c r="O255" s="83">
        <v>2855.5674629999999</v>
      </c>
      <c r="P255" s="85">
        <v>100.95</v>
      </c>
      <c r="Q255" s="73"/>
      <c r="R255" s="83">
        <v>2.8826953879999997</v>
      </c>
      <c r="S255" s="84">
        <v>2.3633912377405339E-5</v>
      </c>
      <c r="T255" s="84">
        <f t="shared" si="4"/>
        <v>2.4304471203858685E-4</v>
      </c>
      <c r="U255" s="84">
        <f>T255/'סכום נכסי הקרן'!$C$42</f>
        <v>6.8650443570409918E-9</v>
      </c>
    </row>
    <row r="256" spans="2:21">
      <c r="B256" s="72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83"/>
      <c r="P256" s="85"/>
      <c r="Q256" s="73"/>
      <c r="R256" s="73"/>
      <c r="S256" s="73"/>
      <c r="T256" s="84"/>
      <c r="U256" s="73"/>
    </row>
    <row r="257" spans="2:21">
      <c r="B257" s="89" t="s">
        <v>46</v>
      </c>
      <c r="C257" s="71"/>
      <c r="D257" s="71"/>
      <c r="E257" s="71"/>
      <c r="F257" s="71"/>
      <c r="G257" s="71"/>
      <c r="H257" s="71"/>
      <c r="I257" s="71"/>
      <c r="J257" s="71"/>
      <c r="K257" s="80">
        <v>3.5794619269149122</v>
      </c>
      <c r="L257" s="71"/>
      <c r="M257" s="71"/>
      <c r="N257" s="91">
        <v>8.2053673382270306E-2</v>
      </c>
      <c r="O257" s="80"/>
      <c r="P257" s="82"/>
      <c r="Q257" s="71"/>
      <c r="R257" s="80">
        <v>372.37848670200003</v>
      </c>
      <c r="S257" s="71"/>
      <c r="T257" s="81">
        <f t="shared" si="4"/>
        <v>3.1395832680276362E-2</v>
      </c>
      <c r="U257" s="81">
        <f>T257/'סכום נכסי הקרן'!$C$42</f>
        <v>8.8680713177629347E-7</v>
      </c>
    </row>
    <row r="258" spans="2:21">
      <c r="B258" s="76" t="s">
        <v>890</v>
      </c>
      <c r="C258" s="73" t="s">
        <v>891</v>
      </c>
      <c r="D258" s="86" t="s">
        <v>115</v>
      </c>
      <c r="E258" s="86" t="s">
        <v>304</v>
      </c>
      <c r="F258" s="73" t="s">
        <v>892</v>
      </c>
      <c r="G258" s="86" t="s">
        <v>122</v>
      </c>
      <c r="H258" s="73" t="s">
        <v>408</v>
      </c>
      <c r="I258" s="73" t="s">
        <v>308</v>
      </c>
      <c r="J258" s="73"/>
      <c r="K258" s="83">
        <v>2.5299999999952085</v>
      </c>
      <c r="L258" s="86" t="s">
        <v>128</v>
      </c>
      <c r="M258" s="87">
        <v>3.49E-2</v>
      </c>
      <c r="N258" s="87">
        <v>5.1799999999889969E-2</v>
      </c>
      <c r="O258" s="83">
        <v>176005.70559299999</v>
      </c>
      <c r="P258" s="85">
        <v>96.05</v>
      </c>
      <c r="Q258" s="73"/>
      <c r="R258" s="83">
        <v>169.053472677</v>
      </c>
      <c r="S258" s="84">
        <v>8.7348758737054282E-5</v>
      </c>
      <c r="T258" s="84">
        <f t="shared" ref="T258:T326" si="5">R258/$R$11</f>
        <v>1.42531717908672E-2</v>
      </c>
      <c r="U258" s="84">
        <f>T258/'סכום נכסי הקרן'!$C$42</f>
        <v>4.0259529101498754E-7</v>
      </c>
    </row>
    <row r="259" spans="2:21">
      <c r="B259" s="76" t="s">
        <v>893</v>
      </c>
      <c r="C259" s="73" t="s">
        <v>894</v>
      </c>
      <c r="D259" s="86" t="s">
        <v>115</v>
      </c>
      <c r="E259" s="86" t="s">
        <v>304</v>
      </c>
      <c r="F259" s="73" t="s">
        <v>895</v>
      </c>
      <c r="G259" s="86" t="s">
        <v>122</v>
      </c>
      <c r="H259" s="73" t="s">
        <v>608</v>
      </c>
      <c r="I259" s="73" t="s">
        <v>126</v>
      </c>
      <c r="J259" s="73"/>
      <c r="K259" s="83">
        <v>1.6799999994506967</v>
      </c>
      <c r="L259" s="86" t="s">
        <v>128</v>
      </c>
      <c r="M259" s="87">
        <v>4.4999999999999998E-2</v>
      </c>
      <c r="N259" s="87">
        <v>0.15239999996617448</v>
      </c>
      <c r="O259" s="83">
        <v>1732.278626</v>
      </c>
      <c r="P259" s="85">
        <v>79.87</v>
      </c>
      <c r="Q259" s="73"/>
      <c r="R259" s="83">
        <v>1.3835708819999999</v>
      </c>
      <c r="S259" s="84">
        <v>1.133294882086288E-6</v>
      </c>
      <c r="T259" s="84">
        <f t="shared" si="5"/>
        <v>1.1665109952320208E-4</v>
      </c>
      <c r="U259" s="84">
        <f>T259/'סכום נכסי הקרן'!$C$42</f>
        <v>3.2949285989700719E-9</v>
      </c>
    </row>
    <row r="260" spans="2:21">
      <c r="B260" s="76" t="s">
        <v>896</v>
      </c>
      <c r="C260" s="73" t="s">
        <v>897</v>
      </c>
      <c r="D260" s="86" t="s">
        <v>115</v>
      </c>
      <c r="E260" s="86" t="s">
        <v>304</v>
      </c>
      <c r="F260" s="73" t="s">
        <v>898</v>
      </c>
      <c r="G260" s="86" t="s">
        <v>122</v>
      </c>
      <c r="H260" s="73" t="s">
        <v>608</v>
      </c>
      <c r="I260" s="73" t="s">
        <v>126</v>
      </c>
      <c r="J260" s="73"/>
      <c r="K260" s="83">
        <v>4.6300000000019601</v>
      </c>
      <c r="L260" s="86" t="s">
        <v>128</v>
      </c>
      <c r="M260" s="87">
        <v>4.6900000000000004E-2</v>
      </c>
      <c r="N260" s="87">
        <v>0.11600000000021382</v>
      </c>
      <c r="O260" s="83">
        <v>75641.341436000002</v>
      </c>
      <c r="P260" s="85">
        <v>74.19</v>
      </c>
      <c r="Q260" s="73"/>
      <c r="R260" s="83">
        <v>56.118310103000006</v>
      </c>
      <c r="S260" s="84">
        <v>3.8423636379170132E-5</v>
      </c>
      <c r="T260" s="84">
        <f t="shared" si="5"/>
        <v>4.7314255178860943E-3</v>
      </c>
      <c r="U260" s="84">
        <f>T260/'סכום נכסי הקרן'!$C$42</f>
        <v>1.3364391177194914E-7</v>
      </c>
    </row>
    <row r="261" spans="2:21">
      <c r="B261" s="76" t="s">
        <v>899</v>
      </c>
      <c r="C261" s="73" t="s">
        <v>900</v>
      </c>
      <c r="D261" s="86" t="s">
        <v>115</v>
      </c>
      <c r="E261" s="86" t="s">
        <v>304</v>
      </c>
      <c r="F261" s="73" t="s">
        <v>898</v>
      </c>
      <c r="G261" s="86" t="s">
        <v>122</v>
      </c>
      <c r="H261" s="73" t="s">
        <v>608</v>
      </c>
      <c r="I261" s="73" t="s">
        <v>126</v>
      </c>
      <c r="J261" s="73"/>
      <c r="K261" s="83">
        <v>4.9299999999925159</v>
      </c>
      <c r="L261" s="86" t="s">
        <v>128</v>
      </c>
      <c r="M261" s="87">
        <v>4.6900000000000004E-2</v>
      </c>
      <c r="N261" s="87">
        <v>0.11039999999992958</v>
      </c>
      <c r="O261" s="83">
        <v>149130.03539500001</v>
      </c>
      <c r="P261" s="85">
        <v>76.150000000000006</v>
      </c>
      <c r="Q261" s="73"/>
      <c r="R261" s="83">
        <v>113.56251344499999</v>
      </c>
      <c r="S261" s="84">
        <v>9.2453279453371065E-5</v>
      </c>
      <c r="T261" s="84">
        <f t="shared" si="5"/>
        <v>9.574639239898132E-3</v>
      </c>
      <c r="U261" s="84">
        <f>T261/'סכום נכסי הקרן'!$C$42</f>
        <v>2.7044539473103322E-7</v>
      </c>
    </row>
    <row r="262" spans="2:21">
      <c r="B262" s="76" t="s">
        <v>901</v>
      </c>
      <c r="C262" s="73" t="s">
        <v>902</v>
      </c>
      <c r="D262" s="86" t="s">
        <v>115</v>
      </c>
      <c r="E262" s="86" t="s">
        <v>304</v>
      </c>
      <c r="F262" s="73" t="s">
        <v>663</v>
      </c>
      <c r="G262" s="86" t="s">
        <v>444</v>
      </c>
      <c r="H262" s="73" t="s">
        <v>664</v>
      </c>
      <c r="I262" s="73" t="s">
        <v>308</v>
      </c>
      <c r="J262" s="73"/>
      <c r="K262" s="83">
        <v>2.0499999999974396</v>
      </c>
      <c r="L262" s="86" t="s">
        <v>128</v>
      </c>
      <c r="M262" s="87">
        <v>6.7000000000000004E-2</v>
      </c>
      <c r="N262" s="87">
        <v>7.7199999999733745E-2</v>
      </c>
      <c r="O262" s="83">
        <v>21320.421028000001</v>
      </c>
      <c r="P262" s="85">
        <v>91.6</v>
      </c>
      <c r="Q262" s="73"/>
      <c r="R262" s="83">
        <v>19.529505141000001</v>
      </c>
      <c r="S262" s="84">
        <v>1.8635393470652436E-5</v>
      </c>
      <c r="T262" s="84">
        <f t="shared" si="5"/>
        <v>1.646564174976384E-3</v>
      </c>
      <c r="U262" s="84">
        <f>T262/'סכום נכסי הקרן'!$C$42</f>
        <v>4.650887486139937E-8</v>
      </c>
    </row>
    <row r="263" spans="2:21">
      <c r="B263" s="76" t="s">
        <v>903</v>
      </c>
      <c r="C263" s="73" t="s">
        <v>904</v>
      </c>
      <c r="D263" s="86" t="s">
        <v>115</v>
      </c>
      <c r="E263" s="86" t="s">
        <v>304</v>
      </c>
      <c r="F263" s="73" t="s">
        <v>663</v>
      </c>
      <c r="G263" s="86" t="s">
        <v>444</v>
      </c>
      <c r="H263" s="73" t="s">
        <v>664</v>
      </c>
      <c r="I263" s="73" t="s">
        <v>308</v>
      </c>
      <c r="J263" s="73"/>
      <c r="K263" s="83">
        <v>3.3900000000738357</v>
      </c>
      <c r="L263" s="86" t="s">
        <v>128</v>
      </c>
      <c r="M263" s="87">
        <v>4.7E-2</v>
      </c>
      <c r="N263" s="87">
        <v>8.1100000002403569E-2</v>
      </c>
      <c r="O263" s="83">
        <v>14569.826576999998</v>
      </c>
      <c r="P263" s="85">
        <v>87.38</v>
      </c>
      <c r="Q263" s="73"/>
      <c r="R263" s="83">
        <v>12.731114454</v>
      </c>
      <c r="S263" s="84">
        <v>2.0368078880063856E-5</v>
      </c>
      <c r="T263" s="84">
        <f t="shared" si="5"/>
        <v>1.0733808571253458E-3</v>
      </c>
      <c r="U263" s="84">
        <f>T263/'סכום נכסי הקרן'!$C$42</f>
        <v>3.031873079795406E-8</v>
      </c>
    </row>
    <row r="264" spans="2:21">
      <c r="B264" s="72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83"/>
      <c r="P264" s="85"/>
      <c r="Q264" s="73"/>
      <c r="R264" s="73"/>
      <c r="S264" s="73"/>
      <c r="T264" s="84"/>
      <c r="U264" s="73"/>
    </row>
    <row r="265" spans="2:21">
      <c r="B265" s="70" t="s">
        <v>190</v>
      </c>
      <c r="C265" s="71"/>
      <c r="D265" s="71"/>
      <c r="E265" s="71"/>
      <c r="F265" s="71"/>
      <c r="G265" s="71"/>
      <c r="H265" s="71"/>
      <c r="I265" s="71"/>
      <c r="J265" s="71"/>
      <c r="K265" s="80">
        <v>8.2204070639721625</v>
      </c>
      <c r="L265" s="71"/>
      <c r="M265" s="71"/>
      <c r="N265" s="91">
        <v>5.7293181960557743E-2</v>
      </c>
      <c r="O265" s="80"/>
      <c r="P265" s="82"/>
      <c r="Q265" s="71"/>
      <c r="R265" s="80">
        <f>R266+R274</f>
        <v>999.35649882800033</v>
      </c>
      <c r="S265" s="71"/>
      <c r="T265" s="81">
        <f t="shared" si="5"/>
        <v>8.4257363262393276E-2</v>
      </c>
      <c r="U265" s="81">
        <f>T265/'סכום נכסי הקרן'!$C$42</f>
        <v>2.379934668612793E-6</v>
      </c>
    </row>
    <row r="266" spans="2:21">
      <c r="B266" s="89" t="s">
        <v>64</v>
      </c>
      <c r="C266" s="71"/>
      <c r="D266" s="71"/>
      <c r="E266" s="71"/>
      <c r="F266" s="71"/>
      <c r="G266" s="71"/>
      <c r="H266" s="71"/>
      <c r="I266" s="71"/>
      <c r="J266" s="71"/>
      <c r="K266" s="80">
        <v>7.0087164992175239</v>
      </c>
      <c r="L266" s="71"/>
      <c r="M266" s="71"/>
      <c r="N266" s="91">
        <v>5.5859874484667144E-2</v>
      </c>
      <c r="O266" s="80"/>
      <c r="P266" s="82"/>
      <c r="Q266" s="71"/>
      <c r="R266" s="80">
        <f>SUM(R267:R272)</f>
        <v>114.151990873</v>
      </c>
      <c r="S266" s="71"/>
      <c r="T266" s="81">
        <f t="shared" si="5"/>
        <v>9.6243390355608676E-3</v>
      </c>
      <c r="U266" s="81">
        <f>T266/'סכום נכסי הקרן'!$C$42</f>
        <v>2.7184921585883619E-7</v>
      </c>
    </row>
    <row r="267" spans="2:21">
      <c r="B267" s="76" t="s">
        <v>905</v>
      </c>
      <c r="C267" s="73" t="s">
        <v>906</v>
      </c>
      <c r="D267" s="86" t="s">
        <v>28</v>
      </c>
      <c r="E267" s="86" t="s">
        <v>907</v>
      </c>
      <c r="F267" s="73" t="s">
        <v>908</v>
      </c>
      <c r="G267" s="86" t="s">
        <v>909</v>
      </c>
      <c r="H267" s="73" t="s">
        <v>910</v>
      </c>
      <c r="I267" s="73" t="s">
        <v>911</v>
      </c>
      <c r="J267" s="73"/>
      <c r="K267" s="83">
        <v>3.4200000001278212</v>
      </c>
      <c r="L267" s="86" t="s">
        <v>127</v>
      </c>
      <c r="M267" s="87">
        <v>5.0819999999999997E-2</v>
      </c>
      <c r="N267" s="87">
        <v>4.3900000001322506E-2</v>
      </c>
      <c r="O267" s="83">
        <v>4324.9548969999996</v>
      </c>
      <c r="P267" s="85">
        <v>102.4956</v>
      </c>
      <c r="Q267" s="73"/>
      <c r="R267" s="83">
        <v>15.803249969000003</v>
      </c>
      <c r="S267" s="84">
        <v>1.3515484053124999E-5</v>
      </c>
      <c r="T267" s="84">
        <f t="shared" si="5"/>
        <v>1.3323975727640817E-3</v>
      </c>
      <c r="U267" s="84">
        <f>T267/'סכום נכסי הקרן'!$C$42</f>
        <v>3.7634920593487181E-8</v>
      </c>
    </row>
    <row r="268" spans="2:21">
      <c r="B268" s="76" t="s">
        <v>912</v>
      </c>
      <c r="C268" s="73" t="s">
        <v>913</v>
      </c>
      <c r="D268" s="86" t="s">
        <v>28</v>
      </c>
      <c r="E268" s="86" t="s">
        <v>907</v>
      </c>
      <c r="F268" s="73" t="s">
        <v>908</v>
      </c>
      <c r="G268" s="86" t="s">
        <v>909</v>
      </c>
      <c r="H268" s="73" t="s">
        <v>910</v>
      </c>
      <c r="I268" s="73" t="s">
        <v>911</v>
      </c>
      <c r="J268" s="73"/>
      <c r="K268" s="83">
        <v>4.9200000000523163</v>
      </c>
      <c r="L268" s="86" t="s">
        <v>127</v>
      </c>
      <c r="M268" s="87">
        <v>5.4120000000000001E-2</v>
      </c>
      <c r="N268" s="87">
        <v>6.4700000000983332E-2</v>
      </c>
      <c r="O268" s="83">
        <v>6009.9134219999996</v>
      </c>
      <c r="P268" s="85">
        <v>96.352999999999994</v>
      </c>
      <c r="Q268" s="73"/>
      <c r="R268" s="83">
        <v>20.643959151000001</v>
      </c>
      <c r="S268" s="84">
        <v>1.8780979443749998E-5</v>
      </c>
      <c r="T268" s="84">
        <f t="shared" si="5"/>
        <v>1.7405255956204921E-3</v>
      </c>
      <c r="U268" s="84">
        <f>T268/'סכום נכסי הקרן'!$C$42</f>
        <v>4.9162910471398484E-8</v>
      </c>
    </row>
    <row r="269" spans="2:21">
      <c r="B269" s="76" t="s">
        <v>914</v>
      </c>
      <c r="C269" s="73" t="s">
        <v>915</v>
      </c>
      <c r="D269" s="86" t="s">
        <v>28</v>
      </c>
      <c r="E269" s="86" t="s">
        <v>907</v>
      </c>
      <c r="F269" s="73" t="s">
        <v>726</v>
      </c>
      <c r="G269" s="86" t="s">
        <v>500</v>
      </c>
      <c r="H269" s="73" t="s">
        <v>910</v>
      </c>
      <c r="I269" s="73" t="s">
        <v>301</v>
      </c>
      <c r="J269" s="73"/>
      <c r="K269" s="83">
        <v>10.959999999935585</v>
      </c>
      <c r="L269" s="86" t="s">
        <v>127</v>
      </c>
      <c r="M269" s="87">
        <v>6.3750000000000001E-2</v>
      </c>
      <c r="N269" s="87">
        <v>5.4799999999677926E-2</v>
      </c>
      <c r="O269" s="83">
        <v>9320.76</v>
      </c>
      <c r="P269" s="85">
        <v>112.125</v>
      </c>
      <c r="Q269" s="73"/>
      <c r="R269" s="83">
        <v>37.257466164999997</v>
      </c>
      <c r="S269" s="84">
        <v>1.5534600000000002E-5</v>
      </c>
      <c r="T269" s="84">
        <f t="shared" si="5"/>
        <v>3.1412372507531195E-3</v>
      </c>
      <c r="U269" s="84">
        <f>T269/'סכום נכסי הקרן'!$C$42</f>
        <v>8.872743159697278E-8</v>
      </c>
    </row>
    <row r="270" spans="2:21">
      <c r="B270" s="76" t="s">
        <v>881</v>
      </c>
      <c r="C270" s="118" t="s">
        <v>2261</v>
      </c>
      <c r="D270" s="86" t="s">
        <v>28</v>
      </c>
      <c r="E270" s="86" t="s">
        <v>907</v>
      </c>
      <c r="F270" s="73" t="s">
        <v>327</v>
      </c>
      <c r="G270" s="86" t="s">
        <v>314</v>
      </c>
      <c r="H270" s="73" t="s">
        <v>882</v>
      </c>
      <c r="I270" s="73" t="s">
        <v>883</v>
      </c>
      <c r="J270" s="73"/>
      <c r="K270" s="83">
        <v>5.2899999999589138</v>
      </c>
      <c r="L270" s="86" t="s">
        <v>127</v>
      </c>
      <c r="M270" s="87">
        <v>3.2750000000000001E-2</v>
      </c>
      <c r="N270" s="87">
        <v>4.919999999953778E-2</v>
      </c>
      <c r="O270" s="83">
        <v>7227.9386880000002</v>
      </c>
      <c r="P270" s="85">
        <v>90.677899999999994</v>
      </c>
      <c r="Q270" s="73"/>
      <c r="R270" s="83">
        <v>23.365527724</v>
      </c>
      <c r="S270" s="84">
        <v>9.6372515840000006E-6</v>
      </c>
      <c r="T270" s="84">
        <f>R270/$R$11</f>
        <v>1.9699854452013984E-3</v>
      </c>
      <c r="U270" s="84">
        <f>T270/'סכום נכסי הקרן'!$C$42</f>
        <v>5.5644236612255982E-8</v>
      </c>
    </row>
    <row r="271" spans="2:21">
      <c r="B271" s="76" t="s">
        <v>916</v>
      </c>
      <c r="C271" s="73" t="s">
        <v>917</v>
      </c>
      <c r="D271" s="86" t="s">
        <v>28</v>
      </c>
      <c r="E271" s="86" t="s">
        <v>907</v>
      </c>
      <c r="F271" s="73" t="s">
        <v>918</v>
      </c>
      <c r="G271" s="86" t="s">
        <v>919</v>
      </c>
      <c r="H271" s="73" t="s">
        <v>920</v>
      </c>
      <c r="I271" s="73" t="s">
        <v>301</v>
      </c>
      <c r="J271" s="73"/>
      <c r="K271" s="83">
        <v>4.169999999863875</v>
      </c>
      <c r="L271" s="86" t="s">
        <v>129</v>
      </c>
      <c r="M271" s="87">
        <v>0.06</v>
      </c>
      <c r="N271" s="87">
        <v>6.3699999998365134E-2</v>
      </c>
      <c r="O271" s="83">
        <v>3759.3732</v>
      </c>
      <c r="P271" s="85">
        <v>99.701300000000003</v>
      </c>
      <c r="Q271" s="73"/>
      <c r="R271" s="83">
        <v>14.618890747</v>
      </c>
      <c r="S271" s="84">
        <v>3.7593732000000001E-6</v>
      </c>
      <c r="T271" s="84">
        <f t="shared" si="5"/>
        <v>1.2325423305974974E-3</v>
      </c>
      <c r="U271" s="84">
        <f>T271/'סכום נכסי הקרן'!$C$42</f>
        <v>3.4814408017810007E-8</v>
      </c>
    </row>
    <row r="272" spans="2:21">
      <c r="B272" s="76" t="s">
        <v>921</v>
      </c>
      <c r="C272" s="73" t="s">
        <v>922</v>
      </c>
      <c r="D272" s="86" t="s">
        <v>28</v>
      </c>
      <c r="E272" s="86" t="s">
        <v>907</v>
      </c>
      <c r="F272" s="73" t="s">
        <v>923</v>
      </c>
      <c r="G272" s="86" t="s">
        <v>924</v>
      </c>
      <c r="H272" s="73" t="s">
        <v>677</v>
      </c>
      <c r="I272" s="73"/>
      <c r="J272" s="73"/>
      <c r="K272" s="83">
        <v>4.6199999993747198</v>
      </c>
      <c r="L272" s="86" t="s">
        <v>127</v>
      </c>
      <c r="M272" s="87">
        <v>0</v>
      </c>
      <c r="N272" s="87">
        <v>2.7999999997563845E-2</v>
      </c>
      <c r="O272" s="83">
        <v>792.26459999999997</v>
      </c>
      <c r="P272" s="85">
        <v>87.2</v>
      </c>
      <c r="Q272" s="73"/>
      <c r="R272" s="83">
        <v>2.4628971169999998</v>
      </c>
      <c r="S272" s="84">
        <v>1.3778514782608696E-6</v>
      </c>
      <c r="T272" s="84">
        <f t="shared" si="5"/>
        <v>2.0765084062427853E-4</v>
      </c>
      <c r="U272" s="84">
        <f>T272/'סכום נכסי הקרן'!$C$42</f>
        <v>5.8653085669117455E-9</v>
      </c>
    </row>
    <row r="273" spans="2:21">
      <c r="B273" s="72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83"/>
      <c r="P273" s="85"/>
      <c r="Q273" s="73"/>
      <c r="R273" s="73"/>
      <c r="S273" s="73"/>
      <c r="T273" s="84"/>
      <c r="U273" s="73"/>
    </row>
    <row r="274" spans="2:21">
      <c r="B274" s="89" t="s">
        <v>63</v>
      </c>
      <c r="C274" s="71"/>
      <c r="D274" s="71"/>
      <c r="E274" s="71"/>
      <c r="F274" s="71"/>
      <c r="G274" s="71"/>
      <c r="H274" s="71"/>
      <c r="I274" s="71"/>
      <c r="J274" s="71"/>
      <c r="K274" s="80">
        <v>8.3540734972776356</v>
      </c>
      <c r="L274" s="71"/>
      <c r="M274" s="71"/>
      <c r="N274" s="91">
        <v>5.7451295841861399E-2</v>
      </c>
      <c r="O274" s="80"/>
      <c r="P274" s="82"/>
      <c r="Q274" s="71"/>
      <c r="R274" s="80">
        <v>885.20450795500028</v>
      </c>
      <c r="S274" s="71"/>
      <c r="T274" s="81">
        <f t="shared" si="5"/>
        <v>7.4633024226832392E-2</v>
      </c>
      <c r="U274" s="81">
        <f>T274/'סכום נכסי הקרן'!$C$42</f>
        <v>2.1080854527539567E-6</v>
      </c>
    </row>
    <row r="275" spans="2:21">
      <c r="B275" s="76" t="s">
        <v>925</v>
      </c>
      <c r="C275" s="73" t="s">
        <v>926</v>
      </c>
      <c r="D275" s="86" t="s">
        <v>28</v>
      </c>
      <c r="E275" s="86" t="s">
        <v>907</v>
      </c>
      <c r="F275" s="73"/>
      <c r="G275" s="86" t="s">
        <v>927</v>
      </c>
      <c r="H275" s="73" t="s">
        <v>300</v>
      </c>
      <c r="I275" s="73" t="s">
        <v>301</v>
      </c>
      <c r="J275" s="73"/>
      <c r="K275" s="83">
        <v>17.959999999698642</v>
      </c>
      <c r="L275" s="86" t="s">
        <v>127</v>
      </c>
      <c r="M275" s="87">
        <v>4.7500000000000001E-2</v>
      </c>
      <c r="N275" s="87">
        <v>3.0399999998904147E-2</v>
      </c>
      <c r="O275" s="83">
        <v>1553.46</v>
      </c>
      <c r="P275" s="85">
        <v>131.81899999999999</v>
      </c>
      <c r="Q275" s="73"/>
      <c r="R275" s="83">
        <v>7.3002465949999999</v>
      </c>
      <c r="S275" s="84">
        <v>6.9042666666666665E-7</v>
      </c>
      <c r="T275" s="84">
        <f t="shared" si="5"/>
        <v>6.1549560140082668E-4</v>
      </c>
      <c r="U275" s="84">
        <f>T275/'סכום נכסי הקרן'!$C$42</f>
        <v>1.7385297420128413E-8</v>
      </c>
    </row>
    <row r="276" spans="2:21">
      <c r="B276" s="76" t="s">
        <v>928</v>
      </c>
      <c r="C276" s="73" t="s">
        <v>929</v>
      </c>
      <c r="D276" s="86" t="s">
        <v>28</v>
      </c>
      <c r="E276" s="86" t="s">
        <v>907</v>
      </c>
      <c r="F276" s="73"/>
      <c r="G276" s="86" t="s">
        <v>927</v>
      </c>
      <c r="H276" s="73" t="s">
        <v>300</v>
      </c>
      <c r="I276" s="73" t="s">
        <v>301</v>
      </c>
      <c r="J276" s="73"/>
      <c r="K276" s="83">
        <v>20.7399999998593</v>
      </c>
      <c r="L276" s="86" t="s">
        <v>127</v>
      </c>
      <c r="M276" s="87">
        <v>4.9500000000000002E-2</v>
      </c>
      <c r="N276" s="87">
        <v>3.2200000000024258E-2</v>
      </c>
      <c r="O276" s="83">
        <v>3417.6120000000001</v>
      </c>
      <c r="P276" s="85">
        <v>135.3357</v>
      </c>
      <c r="Q276" s="73"/>
      <c r="R276" s="83">
        <v>16.489019218000003</v>
      </c>
      <c r="S276" s="84">
        <v>3.417612E-6</v>
      </c>
      <c r="T276" s="84">
        <f t="shared" si="5"/>
        <v>1.390215887644642E-3</v>
      </c>
      <c r="U276" s="84">
        <f>T276/'סכום נכסי הקרן'!$C$42</f>
        <v>3.9268057529383124E-8</v>
      </c>
    </row>
    <row r="277" spans="2:21">
      <c r="B277" s="76" t="s">
        <v>1092</v>
      </c>
      <c r="C277" s="73" t="s">
        <v>1093</v>
      </c>
      <c r="D277" s="86" t="s">
        <v>28</v>
      </c>
      <c r="E277" s="86" t="s">
        <v>907</v>
      </c>
      <c r="F277" s="73"/>
      <c r="G277" s="86" t="s">
        <v>945</v>
      </c>
      <c r="H277" s="73" t="s">
        <v>933</v>
      </c>
      <c r="I277" s="73" t="s">
        <v>911</v>
      </c>
      <c r="J277" s="73"/>
      <c r="K277" s="83">
        <v>8.61</v>
      </c>
      <c r="L277" s="86" t="s">
        <v>127</v>
      </c>
      <c r="M277" s="87">
        <v>3.3750000000000002E-2</v>
      </c>
      <c r="N277" s="87">
        <v>3.1E-2</v>
      </c>
      <c r="O277" s="83">
        <v>3417.6120000000001</v>
      </c>
      <c r="P277" s="85">
        <v>101.26600000000001</v>
      </c>
      <c r="Q277" s="73"/>
      <c r="R277" s="83">
        <v>12.338033521</v>
      </c>
      <c r="S277" s="84">
        <v>3.417612E-6</v>
      </c>
      <c r="T277" s="84">
        <f>R277/$R$11</f>
        <v>1.0402395677034596E-3</v>
      </c>
      <c r="U277" s="84">
        <f>T277/'סכום נכסי הקרן'!$C$42</f>
        <v>2.9382621470487346E-8</v>
      </c>
    </row>
    <row r="278" spans="2:21">
      <c r="B278" s="76" t="s">
        <v>930</v>
      </c>
      <c r="C278" s="73" t="s">
        <v>931</v>
      </c>
      <c r="D278" s="86" t="s">
        <v>28</v>
      </c>
      <c r="E278" s="86" t="s">
        <v>907</v>
      </c>
      <c r="F278" s="73"/>
      <c r="G278" s="86" t="s">
        <v>932</v>
      </c>
      <c r="H278" s="73" t="s">
        <v>933</v>
      </c>
      <c r="I278" s="73" t="s">
        <v>301</v>
      </c>
      <c r="J278" s="73"/>
      <c r="K278" s="83">
        <v>18.950000000359761</v>
      </c>
      <c r="L278" s="86" t="s">
        <v>127</v>
      </c>
      <c r="M278" s="87">
        <v>4.2000000000000003E-2</v>
      </c>
      <c r="N278" s="87">
        <v>2.7200000000562632E-2</v>
      </c>
      <c r="O278" s="83">
        <v>4038.9960000000005</v>
      </c>
      <c r="P278" s="85">
        <v>128.3733</v>
      </c>
      <c r="Q278" s="73"/>
      <c r="R278" s="83">
        <v>18.484502893000002</v>
      </c>
      <c r="S278" s="84">
        <v>3.2311968000000003E-6</v>
      </c>
      <c r="T278" s="84">
        <f t="shared" si="5"/>
        <v>1.5584583447516209E-3</v>
      </c>
      <c r="U278" s="84">
        <f>T278/'סכום נכסי הקרן'!$C$42</f>
        <v>4.4020236340801181E-8</v>
      </c>
    </row>
    <row r="279" spans="2:21">
      <c r="B279" s="76" t="s">
        <v>1098</v>
      </c>
      <c r="C279" s="73" t="s">
        <v>1099</v>
      </c>
      <c r="D279" s="86" t="s">
        <v>28</v>
      </c>
      <c r="E279" s="86" t="s">
        <v>907</v>
      </c>
      <c r="F279" s="73"/>
      <c r="G279" s="86" t="s">
        <v>1083</v>
      </c>
      <c r="H279" s="73" t="s">
        <v>933</v>
      </c>
      <c r="I279" s="73" t="s">
        <v>911</v>
      </c>
      <c r="J279" s="73"/>
      <c r="K279" s="83">
        <v>18.53</v>
      </c>
      <c r="L279" s="86" t="s">
        <v>127</v>
      </c>
      <c r="M279" s="87">
        <v>4.2500000000000003E-2</v>
      </c>
      <c r="N279" s="87">
        <v>0.03</v>
      </c>
      <c r="O279" s="83">
        <v>3262.2660000000005</v>
      </c>
      <c r="P279" s="85">
        <v>122.9</v>
      </c>
      <c r="Q279" s="73"/>
      <c r="R279" s="83">
        <v>14.293246546000001</v>
      </c>
      <c r="S279" s="84">
        <v>4.3496880000000006E-6</v>
      </c>
      <c r="T279" s="84">
        <f>R279/$R$11</f>
        <v>1.2050867411555648E-3</v>
      </c>
      <c r="U279" s="84">
        <f>T279/'סכום נכסי הקרן'!$C$42</f>
        <v>3.4038897052002001E-8</v>
      </c>
    </row>
    <row r="280" spans="2:21">
      <c r="B280" s="76" t="s">
        <v>934</v>
      </c>
      <c r="C280" s="73" t="s">
        <v>935</v>
      </c>
      <c r="D280" s="86" t="s">
        <v>28</v>
      </c>
      <c r="E280" s="86" t="s">
        <v>907</v>
      </c>
      <c r="F280" s="73"/>
      <c r="G280" s="86" t="s">
        <v>936</v>
      </c>
      <c r="H280" s="73" t="s">
        <v>933</v>
      </c>
      <c r="I280" s="73" t="s">
        <v>301</v>
      </c>
      <c r="J280" s="73"/>
      <c r="K280" s="83">
        <v>17.950000000402607</v>
      </c>
      <c r="L280" s="86" t="s">
        <v>127</v>
      </c>
      <c r="M280" s="87">
        <v>4.7E-2</v>
      </c>
      <c r="N280" s="87">
        <v>3.0800000000907889E-2</v>
      </c>
      <c r="O280" s="83">
        <v>4038.9960000000005</v>
      </c>
      <c r="P280" s="85">
        <v>128.51240000000001</v>
      </c>
      <c r="Q280" s="73"/>
      <c r="R280" s="83">
        <v>18.504525528999999</v>
      </c>
      <c r="S280" s="84">
        <v>2.3079977142857145E-6</v>
      </c>
      <c r="T280" s="84">
        <f t="shared" si="5"/>
        <v>1.5601464855871494E-3</v>
      </c>
      <c r="U280" s="84">
        <f>T280/'סכום נכסי הקרן'!$C$42</f>
        <v>4.4067919590601722E-8</v>
      </c>
    </row>
    <row r="281" spans="2:21">
      <c r="B281" s="76" t="s">
        <v>973</v>
      </c>
      <c r="C281" s="73" t="s">
        <v>974</v>
      </c>
      <c r="D281" s="86" t="s">
        <v>28</v>
      </c>
      <c r="E281" s="86" t="s">
        <v>907</v>
      </c>
      <c r="F281" s="73"/>
      <c r="G281" s="86" t="s">
        <v>945</v>
      </c>
      <c r="H281" s="73" t="s">
        <v>940</v>
      </c>
      <c r="I281" s="73" t="s">
        <v>911</v>
      </c>
      <c r="J281" s="73"/>
      <c r="K281" s="83">
        <v>8.51</v>
      </c>
      <c r="L281" s="86" t="s">
        <v>127</v>
      </c>
      <c r="M281" s="87">
        <v>3.6000000000000004E-2</v>
      </c>
      <c r="N281" s="87">
        <v>3.3799999999999997E-2</v>
      </c>
      <c r="O281" s="83">
        <v>3106.92</v>
      </c>
      <c r="P281" s="85">
        <v>101.93</v>
      </c>
      <c r="Q281" s="73"/>
      <c r="R281" s="83">
        <v>11.289939877000002</v>
      </c>
      <c r="S281" s="84">
        <v>3.10692E-6</v>
      </c>
      <c r="T281" s="84">
        <f>R281/$R$11</f>
        <v>9.5187309688040626E-4</v>
      </c>
      <c r="U281" s="84">
        <f>T281/'סכום נכסי הקרן'!$C$42</f>
        <v>2.6886620891881392E-8</v>
      </c>
    </row>
    <row r="282" spans="2:21">
      <c r="B282" s="76" t="s">
        <v>1094</v>
      </c>
      <c r="C282" s="73" t="s">
        <v>1095</v>
      </c>
      <c r="D282" s="86" t="s">
        <v>28</v>
      </c>
      <c r="E282" s="86" t="s">
        <v>907</v>
      </c>
      <c r="F282" s="73"/>
      <c r="G282" s="86" t="s">
        <v>932</v>
      </c>
      <c r="H282" s="73" t="s">
        <v>2262</v>
      </c>
      <c r="I282" s="73" t="s">
        <v>883</v>
      </c>
      <c r="J282" s="73"/>
      <c r="K282" s="83">
        <v>14.57</v>
      </c>
      <c r="L282" s="86" t="s">
        <v>129</v>
      </c>
      <c r="M282" s="87">
        <v>3.7000000000000005E-2</v>
      </c>
      <c r="N282" s="87">
        <v>3.5400000000000001E-2</v>
      </c>
      <c r="O282" s="83">
        <v>2019.4980000000003</v>
      </c>
      <c r="P282" s="85">
        <v>102.59</v>
      </c>
      <c r="Q282" s="73"/>
      <c r="R282" s="83">
        <v>8.0806532339999997</v>
      </c>
      <c r="S282" s="84">
        <v>1.1539988571428573E-6</v>
      </c>
      <c r="T282" s="84">
        <f>R282/$R$11</f>
        <v>6.8129294774491988E-4</v>
      </c>
      <c r="U282" s="84">
        <f>T282/'סכום נכסי הקרן'!$C$42</f>
        <v>1.9243810191046361E-8</v>
      </c>
    </row>
    <row r="283" spans="2:21">
      <c r="B283" s="76" t="s">
        <v>937</v>
      </c>
      <c r="C283" s="73" t="s">
        <v>938</v>
      </c>
      <c r="D283" s="86" t="s">
        <v>28</v>
      </c>
      <c r="E283" s="86" t="s">
        <v>907</v>
      </c>
      <c r="F283" s="73"/>
      <c r="G283" s="86" t="s">
        <v>939</v>
      </c>
      <c r="H283" s="73" t="s">
        <v>940</v>
      </c>
      <c r="I283" s="73" t="s">
        <v>301</v>
      </c>
      <c r="J283" s="73"/>
      <c r="K283" s="83">
        <v>8.2699999999102047</v>
      </c>
      <c r="L283" s="86" t="s">
        <v>127</v>
      </c>
      <c r="M283" s="87">
        <v>3.95E-2</v>
      </c>
      <c r="N283" s="87">
        <v>2.9600000000000005E-2</v>
      </c>
      <c r="O283" s="83">
        <v>2174.8440000000001</v>
      </c>
      <c r="P283" s="85">
        <v>107.72490000000001</v>
      </c>
      <c r="Q283" s="73"/>
      <c r="R283" s="83">
        <v>8.352254125</v>
      </c>
      <c r="S283" s="84">
        <v>4.3496879999999997E-6</v>
      </c>
      <c r="T283" s="84">
        <f t="shared" si="5"/>
        <v>7.0419205828476674E-4</v>
      </c>
      <c r="U283" s="84">
        <f>T283/'סכום נכסי הקרן'!$C$42</f>
        <v>1.9890618789654651E-8</v>
      </c>
    </row>
    <row r="284" spans="2:21">
      <c r="B284" s="76" t="s">
        <v>941</v>
      </c>
      <c r="C284" s="73" t="s">
        <v>942</v>
      </c>
      <c r="D284" s="86" t="s">
        <v>28</v>
      </c>
      <c r="E284" s="86" t="s">
        <v>907</v>
      </c>
      <c r="F284" s="73"/>
      <c r="G284" s="86" t="s">
        <v>936</v>
      </c>
      <c r="H284" s="73" t="s">
        <v>940</v>
      </c>
      <c r="I284" s="73" t="s">
        <v>301</v>
      </c>
      <c r="J284" s="73"/>
      <c r="K284" s="83">
        <v>14.300000000039971</v>
      </c>
      <c r="L284" s="86" t="s">
        <v>127</v>
      </c>
      <c r="M284" s="87">
        <v>3.7499999999999999E-2</v>
      </c>
      <c r="N284" s="87">
        <v>3.0300000000039972E-2</v>
      </c>
      <c r="O284" s="83">
        <v>2563.2089999999998</v>
      </c>
      <c r="P284" s="85">
        <v>109.5137</v>
      </c>
      <c r="Q284" s="73"/>
      <c r="R284" s="83">
        <v>10.007183732</v>
      </c>
      <c r="S284" s="84">
        <v>3.2040112499999997E-6</v>
      </c>
      <c r="T284" s="84">
        <f t="shared" si="5"/>
        <v>8.4372185094055833E-4</v>
      </c>
      <c r="U284" s="84">
        <f>T284/'סכום נכסי הקרן'!$C$42</f>
        <v>2.383177927686025E-8</v>
      </c>
    </row>
    <row r="285" spans="2:21">
      <c r="B285" s="76" t="s">
        <v>1106</v>
      </c>
      <c r="C285" s="73" t="s">
        <v>1107</v>
      </c>
      <c r="D285" s="86" t="s">
        <v>28</v>
      </c>
      <c r="E285" s="86" t="s">
        <v>907</v>
      </c>
      <c r="F285" s="73"/>
      <c r="G285" s="86" t="s">
        <v>924</v>
      </c>
      <c r="H285" s="118" t="s">
        <v>940</v>
      </c>
      <c r="I285" s="118" t="s">
        <v>301</v>
      </c>
      <c r="J285" s="73"/>
      <c r="K285" s="83">
        <v>20.92</v>
      </c>
      <c r="L285" s="86" t="s">
        <v>127</v>
      </c>
      <c r="M285" s="87">
        <v>3.85E-2</v>
      </c>
      <c r="N285" s="87">
        <v>3.7400000000000003E-2</v>
      </c>
      <c r="O285" s="83">
        <v>4194.3419999999996</v>
      </c>
      <c r="P285" s="85">
        <v>101.96</v>
      </c>
      <c r="Q285" s="73"/>
      <c r="R285" s="83">
        <v>15.245904683000001</v>
      </c>
      <c r="S285" s="84">
        <f>O285/3500000000</f>
        <v>1.1983834285714284E-6</v>
      </c>
      <c r="T285" s="84">
        <f>R285/$R$11</f>
        <v>1.2854068899795521E-3</v>
      </c>
      <c r="U285" s="84">
        <f>T285/'סכום נכסי הקרן'!$C$42</f>
        <v>3.6307621106172177E-8</v>
      </c>
    </row>
    <row r="286" spans="2:21">
      <c r="B286" s="76" t="s">
        <v>943</v>
      </c>
      <c r="C286" s="73" t="s">
        <v>944</v>
      </c>
      <c r="D286" s="86" t="s">
        <v>28</v>
      </c>
      <c r="E286" s="86" t="s">
        <v>907</v>
      </c>
      <c r="F286" s="73"/>
      <c r="G286" s="86" t="s">
        <v>945</v>
      </c>
      <c r="H286" s="73" t="s">
        <v>940</v>
      </c>
      <c r="I286" s="73" t="s">
        <v>301</v>
      </c>
      <c r="J286" s="73"/>
      <c r="K286" s="83">
        <v>4.0099999496857883</v>
      </c>
      <c r="L286" s="86" t="s">
        <v>127</v>
      </c>
      <c r="M286" s="87">
        <v>4.4999999999999998E-2</v>
      </c>
      <c r="N286" s="87">
        <v>6.6599999348874894E-2</v>
      </c>
      <c r="O286" s="83">
        <v>2.019498</v>
      </c>
      <c r="P286" s="85">
        <v>93.861000000000004</v>
      </c>
      <c r="Q286" s="73"/>
      <c r="R286" s="83">
        <v>6.7575339999999999E-3</v>
      </c>
      <c r="S286" s="84">
        <v>4.0389960000000002E-9</v>
      </c>
      <c r="T286" s="84">
        <f t="shared" si="5"/>
        <v>5.6973862446855242E-7</v>
      </c>
      <c r="U286" s="84">
        <f>T286/'סכום נכסי הקרן'!$C$42</f>
        <v>1.6092845205680347E-11</v>
      </c>
    </row>
    <row r="287" spans="2:21">
      <c r="B287" s="76" t="s">
        <v>946</v>
      </c>
      <c r="C287" s="73" t="s">
        <v>947</v>
      </c>
      <c r="D287" s="86" t="s">
        <v>28</v>
      </c>
      <c r="E287" s="86" t="s">
        <v>907</v>
      </c>
      <c r="F287" s="73"/>
      <c r="G287" s="86" t="s">
        <v>945</v>
      </c>
      <c r="H287" s="73" t="s">
        <v>940</v>
      </c>
      <c r="I287" s="73" t="s">
        <v>301</v>
      </c>
      <c r="J287" s="73"/>
      <c r="K287" s="83">
        <v>6.5600000002763892</v>
      </c>
      <c r="L287" s="86" t="s">
        <v>127</v>
      </c>
      <c r="M287" s="87">
        <v>5.1249999999999997E-2</v>
      </c>
      <c r="N287" s="87">
        <v>5.6700000002072919E-2</v>
      </c>
      <c r="O287" s="83">
        <v>1869.5891099999999</v>
      </c>
      <c r="P287" s="85">
        <v>99.882599999999996</v>
      </c>
      <c r="Q287" s="73"/>
      <c r="R287" s="83">
        <v>6.6572601860000002</v>
      </c>
      <c r="S287" s="84">
        <v>3.7391782199999999E-6</v>
      </c>
      <c r="T287" s="84">
        <f t="shared" si="5"/>
        <v>5.6128437697848055E-4</v>
      </c>
      <c r="U287" s="84">
        <f>T287/'סכום נכסי הקרן'!$C$42</f>
        <v>1.5854046412084165E-8</v>
      </c>
    </row>
    <row r="288" spans="2:21">
      <c r="B288" s="76" t="s">
        <v>962</v>
      </c>
      <c r="C288" s="73" t="s">
        <v>963</v>
      </c>
      <c r="D288" s="86" t="s">
        <v>28</v>
      </c>
      <c r="E288" s="86" t="s">
        <v>907</v>
      </c>
      <c r="F288" s="73"/>
      <c r="G288" s="86" t="s">
        <v>950</v>
      </c>
      <c r="H288" s="118" t="s">
        <v>951</v>
      </c>
      <c r="I288" s="118" t="s">
        <v>911</v>
      </c>
      <c r="J288" s="73"/>
      <c r="K288" s="83">
        <v>8.0100000001555554</v>
      </c>
      <c r="L288" s="86" t="s">
        <v>127</v>
      </c>
      <c r="M288" s="87">
        <v>3.61E-2</v>
      </c>
      <c r="N288" s="87">
        <v>4.5500000001186446E-2</v>
      </c>
      <c r="O288" s="83">
        <v>4660.38</v>
      </c>
      <c r="P288" s="85">
        <v>91.3155</v>
      </c>
      <c r="Q288" s="73"/>
      <c r="R288" s="83">
        <v>15.171394363999999</v>
      </c>
      <c r="S288" s="84">
        <v>3.7283040000000001E-6</v>
      </c>
      <c r="T288" s="84">
        <f>R288/$R$11</f>
        <v>1.2791248044353618E-3</v>
      </c>
      <c r="U288" s="84">
        <f>T288/'סכום נכסי הקרן'!$C$42</f>
        <v>3.6130177229472052E-8</v>
      </c>
    </row>
    <row r="289" spans="2:21">
      <c r="B289" s="76" t="s">
        <v>1100</v>
      </c>
      <c r="C289" s="73" t="s">
        <v>1101</v>
      </c>
      <c r="D289" s="86" t="s">
        <v>28</v>
      </c>
      <c r="E289" s="86" t="s">
        <v>907</v>
      </c>
      <c r="F289" s="73"/>
      <c r="G289" s="86" t="s">
        <v>1102</v>
      </c>
      <c r="H289" s="73" t="s">
        <v>951</v>
      </c>
      <c r="I289" s="73" t="s">
        <v>911</v>
      </c>
      <c r="J289" s="73"/>
      <c r="K289" s="83">
        <v>16.809999999999999</v>
      </c>
      <c r="L289" s="86" t="s">
        <v>127</v>
      </c>
      <c r="M289" s="87">
        <v>5.1249999999999997E-2</v>
      </c>
      <c r="N289" s="87">
        <v>4.9299999999999997E-2</v>
      </c>
      <c r="O289" s="83">
        <v>2718.5549999999998</v>
      </c>
      <c r="P289" s="85">
        <v>118.6579</v>
      </c>
      <c r="Q289" s="73"/>
      <c r="R289" s="83">
        <v>11.499910982999999</v>
      </c>
      <c r="S289" s="84">
        <v>2.1748439999999999E-6</v>
      </c>
      <c r="T289" s="84">
        <f>R289/$R$11</f>
        <v>9.6957610053685541E-4</v>
      </c>
      <c r="U289" s="84">
        <f>T289/'סכום נכסי הקרן'!$C$42</f>
        <v>2.7386660182327207E-8</v>
      </c>
    </row>
    <row r="290" spans="2:21">
      <c r="B290" s="76" t="s">
        <v>1103</v>
      </c>
      <c r="C290" s="73" t="s">
        <v>1104</v>
      </c>
      <c r="D290" s="86" t="s">
        <v>28</v>
      </c>
      <c r="E290" s="86" t="s">
        <v>907</v>
      </c>
      <c r="F290" s="73"/>
      <c r="G290" s="86" t="s">
        <v>1105</v>
      </c>
      <c r="H290" s="73" t="s">
        <v>951</v>
      </c>
      <c r="I290" s="73" t="s">
        <v>911</v>
      </c>
      <c r="J290" s="73"/>
      <c r="K290" s="83">
        <v>17.93</v>
      </c>
      <c r="L290" s="86" t="s">
        <v>127</v>
      </c>
      <c r="M290" s="87">
        <v>4.2000000000000003E-2</v>
      </c>
      <c r="N290" s="87">
        <v>3.5999999999999997E-2</v>
      </c>
      <c r="O290" s="83">
        <v>4971.0720000000001</v>
      </c>
      <c r="P290" s="85">
        <v>109.762</v>
      </c>
      <c r="Q290" s="73"/>
      <c r="R290" s="83">
        <v>19.451880793000001</v>
      </c>
      <c r="S290" s="84">
        <v>6.628096E-6</v>
      </c>
      <c r="T290" s="84">
        <f>R290/$R$11</f>
        <v>1.6400195406090559E-3</v>
      </c>
      <c r="U290" s="84">
        <f>T290/'סכום נכסי הקרן'!$C$42</f>
        <v>4.632401502694558E-8</v>
      </c>
    </row>
    <row r="291" spans="2:21">
      <c r="B291" s="76" t="s">
        <v>948</v>
      </c>
      <c r="C291" s="73" t="s">
        <v>949</v>
      </c>
      <c r="D291" s="86" t="s">
        <v>28</v>
      </c>
      <c r="E291" s="86" t="s">
        <v>907</v>
      </c>
      <c r="F291" s="73"/>
      <c r="G291" s="86" t="s">
        <v>950</v>
      </c>
      <c r="H291" s="73" t="s">
        <v>951</v>
      </c>
      <c r="I291" s="73" t="s">
        <v>911</v>
      </c>
      <c r="J291" s="73"/>
      <c r="K291" s="83">
        <v>7.8100000002845906</v>
      </c>
      <c r="L291" s="86" t="s">
        <v>127</v>
      </c>
      <c r="M291" s="87">
        <v>3.9329999999999997E-2</v>
      </c>
      <c r="N291" s="87">
        <v>4.4800000001659519E-2</v>
      </c>
      <c r="O291" s="83">
        <v>4062.2978999999996</v>
      </c>
      <c r="P291" s="85">
        <v>94.868700000000004</v>
      </c>
      <c r="Q291" s="73"/>
      <c r="R291" s="83">
        <v>13.738965189</v>
      </c>
      <c r="S291" s="84">
        <v>2.7081985999999998E-6</v>
      </c>
      <c r="T291" s="84">
        <f t="shared" si="5"/>
        <v>1.1583543831821172E-3</v>
      </c>
      <c r="U291" s="84">
        <f>T291/'סכום נכסי הקרן'!$C$42</f>
        <v>3.2718894210936684E-8</v>
      </c>
    </row>
    <row r="292" spans="2:21">
      <c r="B292" s="76" t="s">
        <v>952</v>
      </c>
      <c r="C292" s="73" t="s">
        <v>953</v>
      </c>
      <c r="D292" s="86" t="s">
        <v>28</v>
      </c>
      <c r="E292" s="86" t="s">
        <v>907</v>
      </c>
      <c r="F292" s="73"/>
      <c r="G292" s="86" t="s">
        <v>950</v>
      </c>
      <c r="H292" s="73" t="s">
        <v>951</v>
      </c>
      <c r="I292" s="73" t="s">
        <v>911</v>
      </c>
      <c r="J292" s="73"/>
      <c r="K292" s="83">
        <v>7.7299999999306852</v>
      </c>
      <c r="L292" s="86" t="s">
        <v>127</v>
      </c>
      <c r="M292" s="87">
        <v>4.1100000000000005E-2</v>
      </c>
      <c r="N292" s="87">
        <v>4.6299999999306854E-2</v>
      </c>
      <c r="O292" s="83">
        <v>3417.6120000000001</v>
      </c>
      <c r="P292" s="85">
        <v>94.728499999999997</v>
      </c>
      <c r="Q292" s="73"/>
      <c r="R292" s="83">
        <v>11.541518459999999</v>
      </c>
      <c r="S292" s="84">
        <v>2.7340896000000002E-6</v>
      </c>
      <c r="T292" s="84">
        <f t="shared" si="5"/>
        <v>9.7308409423893462E-4</v>
      </c>
      <c r="U292" s="84">
        <f>T292/'סכום נכסי הקרן'!$C$42</f>
        <v>2.7485747021810351E-8</v>
      </c>
    </row>
    <row r="293" spans="2:21">
      <c r="B293" s="76" t="s">
        <v>954</v>
      </c>
      <c r="C293" s="73" t="s">
        <v>955</v>
      </c>
      <c r="D293" s="86" t="s">
        <v>28</v>
      </c>
      <c r="E293" s="86" t="s">
        <v>907</v>
      </c>
      <c r="F293" s="73"/>
      <c r="G293" s="86" t="s">
        <v>939</v>
      </c>
      <c r="H293" s="73" t="s">
        <v>882</v>
      </c>
      <c r="I293" s="73" t="s">
        <v>883</v>
      </c>
      <c r="J293" s="73"/>
      <c r="K293" s="83">
        <v>15.810000000319553</v>
      </c>
      <c r="L293" s="86" t="s">
        <v>127</v>
      </c>
      <c r="M293" s="87">
        <v>4.4500000000000005E-2</v>
      </c>
      <c r="N293" s="87">
        <v>3.8100000000528135E-2</v>
      </c>
      <c r="O293" s="83">
        <v>4792.7347920000002</v>
      </c>
      <c r="P293" s="85">
        <v>109.70910000000001</v>
      </c>
      <c r="Q293" s="73"/>
      <c r="R293" s="83">
        <v>18.745007920999999</v>
      </c>
      <c r="S293" s="84">
        <v>2.3963673959999999E-6</v>
      </c>
      <c r="T293" s="84">
        <f t="shared" si="5"/>
        <v>1.5804219451300814E-3</v>
      </c>
      <c r="U293" s="84">
        <f>T293/'סכום נכסי הקרן'!$C$42</f>
        <v>4.4640620506223861E-8</v>
      </c>
    </row>
    <row r="294" spans="2:21">
      <c r="B294" s="76" t="s">
        <v>956</v>
      </c>
      <c r="C294" s="73" t="s">
        <v>957</v>
      </c>
      <c r="D294" s="86" t="s">
        <v>28</v>
      </c>
      <c r="E294" s="86" t="s">
        <v>907</v>
      </c>
      <c r="F294" s="73"/>
      <c r="G294" s="86" t="s">
        <v>932</v>
      </c>
      <c r="H294" s="73" t="s">
        <v>958</v>
      </c>
      <c r="I294" s="73" t="s">
        <v>301</v>
      </c>
      <c r="J294" s="73"/>
      <c r="K294" s="83">
        <v>15.569999999700791</v>
      </c>
      <c r="L294" s="86" t="s">
        <v>127</v>
      </c>
      <c r="M294" s="87">
        <v>5.5500000000000001E-2</v>
      </c>
      <c r="N294" s="87">
        <v>4.3799999999022982E-2</v>
      </c>
      <c r="O294" s="83">
        <v>3883.65</v>
      </c>
      <c r="P294" s="85">
        <v>118.2829</v>
      </c>
      <c r="Q294" s="73"/>
      <c r="R294" s="83">
        <v>16.37652087</v>
      </c>
      <c r="S294" s="84">
        <v>9.7091250000000013E-7</v>
      </c>
      <c r="T294" s="84">
        <f t="shared" si="5"/>
        <v>1.3807309699151113E-3</v>
      </c>
      <c r="U294" s="84">
        <f>T294/'סכום נכסי הקרן'!$C$42</f>
        <v>3.9000146409696739E-8</v>
      </c>
    </row>
    <row r="295" spans="2:21">
      <c r="B295" s="76" t="s">
        <v>959</v>
      </c>
      <c r="C295" s="73" t="s">
        <v>960</v>
      </c>
      <c r="D295" s="86" t="s">
        <v>28</v>
      </c>
      <c r="E295" s="86" t="s">
        <v>907</v>
      </c>
      <c r="F295" s="73"/>
      <c r="G295" s="86" t="s">
        <v>961</v>
      </c>
      <c r="H295" s="73" t="s">
        <v>958</v>
      </c>
      <c r="I295" s="73" t="s">
        <v>911</v>
      </c>
      <c r="J295" s="73"/>
      <c r="K295" s="83">
        <v>16.71999999990998</v>
      </c>
      <c r="L295" s="86" t="s">
        <v>127</v>
      </c>
      <c r="M295" s="87">
        <v>4.5499999999999999E-2</v>
      </c>
      <c r="N295" s="87">
        <v>4.0099999999971866E-2</v>
      </c>
      <c r="O295" s="83">
        <v>4660.38</v>
      </c>
      <c r="P295" s="85">
        <v>106.9804</v>
      </c>
      <c r="Q295" s="73"/>
      <c r="R295" s="83">
        <v>17.773998904999999</v>
      </c>
      <c r="S295" s="84">
        <v>1.8682786538907139E-6</v>
      </c>
      <c r="T295" s="84">
        <f t="shared" si="5"/>
        <v>1.4985546040079498E-3</v>
      </c>
      <c r="U295" s="84">
        <f>T295/'סכום נכסי הקרן'!$C$42</f>
        <v>4.2328194436623921E-8</v>
      </c>
    </row>
    <row r="296" spans="2:21">
      <c r="B296" s="76" t="s">
        <v>964</v>
      </c>
      <c r="C296" s="73" t="s">
        <v>965</v>
      </c>
      <c r="D296" s="86" t="s">
        <v>28</v>
      </c>
      <c r="E296" s="86" t="s">
        <v>907</v>
      </c>
      <c r="F296" s="73"/>
      <c r="G296" s="86" t="s">
        <v>950</v>
      </c>
      <c r="H296" s="73" t="s">
        <v>958</v>
      </c>
      <c r="I296" s="73" t="s">
        <v>301</v>
      </c>
      <c r="J296" s="73"/>
      <c r="K296" s="83">
        <v>3.0400000691220548</v>
      </c>
      <c r="L296" s="86" t="s">
        <v>127</v>
      </c>
      <c r="M296" s="87">
        <v>6.5000000000000002E-2</v>
      </c>
      <c r="N296" s="87">
        <v>5.7800000894078746E-2</v>
      </c>
      <c r="O296" s="83">
        <v>7.3012620000000004</v>
      </c>
      <c r="P296" s="85">
        <v>102.2689</v>
      </c>
      <c r="Q296" s="73"/>
      <c r="R296" s="83">
        <v>2.6619579000000001E-2</v>
      </c>
      <c r="S296" s="84">
        <v>2.9205048000000003E-9</v>
      </c>
      <c r="T296" s="84">
        <f t="shared" si="5"/>
        <v>2.2443397729692468E-6</v>
      </c>
      <c r="U296" s="84">
        <f>T296/'סכום נכסי הקרן'!$C$42</f>
        <v>6.3393652815861423E-11</v>
      </c>
    </row>
    <row r="297" spans="2:21">
      <c r="B297" s="76" t="s">
        <v>966</v>
      </c>
      <c r="C297" s="73" t="s">
        <v>967</v>
      </c>
      <c r="D297" s="86" t="s">
        <v>28</v>
      </c>
      <c r="E297" s="86" t="s">
        <v>907</v>
      </c>
      <c r="F297" s="73"/>
      <c r="G297" s="86" t="s">
        <v>968</v>
      </c>
      <c r="H297" s="73" t="s">
        <v>958</v>
      </c>
      <c r="I297" s="73" t="s">
        <v>911</v>
      </c>
      <c r="J297" s="73"/>
      <c r="K297" s="83">
        <v>13.920000000030427</v>
      </c>
      <c r="L297" s="86" t="s">
        <v>127</v>
      </c>
      <c r="M297" s="87">
        <v>5.0999999999999997E-2</v>
      </c>
      <c r="N297" s="87">
        <v>5.0500000000380317E-2</v>
      </c>
      <c r="O297" s="83">
        <v>1864.152</v>
      </c>
      <c r="P297" s="85">
        <v>98.911500000000004</v>
      </c>
      <c r="Q297" s="73"/>
      <c r="R297" s="83">
        <v>6.5733634150000002</v>
      </c>
      <c r="S297" s="84">
        <v>2.4855359999999999E-6</v>
      </c>
      <c r="T297" s="84">
        <f t="shared" si="5"/>
        <v>5.542109044799488E-4</v>
      </c>
      <c r="U297" s="84">
        <f>T297/'סכום נכסי הקרן'!$C$42</f>
        <v>1.5654249008333119E-8</v>
      </c>
    </row>
    <row r="298" spans="2:21">
      <c r="B298" s="76" t="s">
        <v>969</v>
      </c>
      <c r="C298" s="73" t="s">
        <v>970</v>
      </c>
      <c r="D298" s="86" t="s">
        <v>28</v>
      </c>
      <c r="E298" s="86" t="s">
        <v>907</v>
      </c>
      <c r="F298" s="73"/>
      <c r="G298" s="86" t="s">
        <v>945</v>
      </c>
      <c r="H298" s="73" t="s">
        <v>958</v>
      </c>
      <c r="I298" s="73" t="s">
        <v>301</v>
      </c>
      <c r="J298" s="73"/>
      <c r="K298" s="83">
        <v>6.27000000031643</v>
      </c>
      <c r="L298" s="86" t="s">
        <v>127</v>
      </c>
      <c r="M298" s="87">
        <v>4.4999999999999998E-2</v>
      </c>
      <c r="N298" s="87">
        <v>7.6600000003237884E-2</v>
      </c>
      <c r="O298" s="83">
        <v>2811.7626</v>
      </c>
      <c r="P298" s="85">
        <v>81.34</v>
      </c>
      <c r="Q298" s="73"/>
      <c r="R298" s="83">
        <v>8.1534676459999993</v>
      </c>
      <c r="S298" s="84">
        <v>3.7490168E-6</v>
      </c>
      <c r="T298" s="84">
        <f t="shared" si="5"/>
        <v>6.8743204862615353E-4</v>
      </c>
      <c r="U298" s="84">
        <f>T298/'סכום נכסי הקרן'!$C$42</f>
        <v>1.9417215320944136E-8</v>
      </c>
    </row>
    <row r="299" spans="2:21">
      <c r="B299" s="76" t="s">
        <v>971</v>
      </c>
      <c r="C299" s="73" t="s">
        <v>972</v>
      </c>
      <c r="D299" s="86" t="s">
        <v>28</v>
      </c>
      <c r="E299" s="86" t="s">
        <v>907</v>
      </c>
      <c r="F299" s="73"/>
      <c r="G299" s="86" t="s">
        <v>945</v>
      </c>
      <c r="H299" s="73" t="s">
        <v>958</v>
      </c>
      <c r="I299" s="73" t="s">
        <v>301</v>
      </c>
      <c r="J299" s="73"/>
      <c r="K299" s="83">
        <v>4.6099999996930956</v>
      </c>
      <c r="L299" s="86" t="s">
        <v>127</v>
      </c>
      <c r="M299" s="87">
        <v>5.7500000000000002E-2</v>
      </c>
      <c r="N299" s="87">
        <v>5.6899999995447918E-2</v>
      </c>
      <c r="O299" s="83">
        <v>1316.55735</v>
      </c>
      <c r="P299" s="85">
        <v>103.4387</v>
      </c>
      <c r="Q299" s="73"/>
      <c r="R299" s="83">
        <v>4.8549243090000003</v>
      </c>
      <c r="S299" s="84">
        <v>1.8807962142857143E-6</v>
      </c>
      <c r="T299" s="84">
        <f t="shared" si="5"/>
        <v>4.0932652321225429E-4</v>
      </c>
      <c r="U299" s="84">
        <f>T299/'סכום נכסי הקרן'!$C$42</f>
        <v>1.1561842735831092E-8</v>
      </c>
    </row>
    <row r="300" spans="2:21">
      <c r="B300" s="76" t="s">
        <v>975</v>
      </c>
      <c r="C300" s="73" t="s">
        <v>976</v>
      </c>
      <c r="D300" s="86" t="s">
        <v>28</v>
      </c>
      <c r="E300" s="86" t="s">
        <v>907</v>
      </c>
      <c r="F300" s="73"/>
      <c r="G300" s="86" t="s">
        <v>977</v>
      </c>
      <c r="H300" s="73" t="s">
        <v>910</v>
      </c>
      <c r="I300" s="73" t="s">
        <v>301</v>
      </c>
      <c r="J300" s="73"/>
      <c r="K300" s="83">
        <v>7.6400000002962889</v>
      </c>
      <c r="L300" s="86" t="s">
        <v>127</v>
      </c>
      <c r="M300" s="87">
        <v>4.2500000000000003E-2</v>
      </c>
      <c r="N300" s="87">
        <v>6.4100000003114832E-2</v>
      </c>
      <c r="O300" s="83">
        <v>3417.6120000000001</v>
      </c>
      <c r="P300" s="85">
        <v>86.428600000000003</v>
      </c>
      <c r="Q300" s="73"/>
      <c r="R300" s="83">
        <v>10.530277692</v>
      </c>
      <c r="S300" s="84">
        <v>5.6960199999999999E-6</v>
      </c>
      <c r="T300" s="84">
        <f t="shared" si="5"/>
        <v>8.8782474901524181E-4</v>
      </c>
      <c r="U300" s="84">
        <f>T300/'סכום נכסי הקרן'!$C$42</f>
        <v>2.5077510356616022E-8</v>
      </c>
    </row>
    <row r="301" spans="2:21">
      <c r="B301" s="76" t="s">
        <v>978</v>
      </c>
      <c r="C301" s="73" t="s">
        <v>979</v>
      </c>
      <c r="D301" s="86" t="s">
        <v>28</v>
      </c>
      <c r="E301" s="86" t="s">
        <v>907</v>
      </c>
      <c r="F301" s="73"/>
      <c r="G301" s="86" t="s">
        <v>977</v>
      </c>
      <c r="H301" s="73" t="s">
        <v>910</v>
      </c>
      <c r="I301" s="73" t="s">
        <v>301</v>
      </c>
      <c r="J301" s="73"/>
      <c r="K301" s="83">
        <v>5.3899999999850694</v>
      </c>
      <c r="L301" s="86" t="s">
        <v>127</v>
      </c>
      <c r="M301" s="87">
        <v>5.2499999999999998E-2</v>
      </c>
      <c r="N301" s="87">
        <v>6.1499999999524928E-2</v>
      </c>
      <c r="O301" s="83">
        <v>4327.7842140000002</v>
      </c>
      <c r="P301" s="85">
        <v>95.502399999999994</v>
      </c>
      <c r="Q301" s="73"/>
      <c r="R301" s="83">
        <v>14.734638798000001</v>
      </c>
      <c r="S301" s="84">
        <v>7.2129736900000003E-6</v>
      </c>
      <c r="T301" s="84">
        <f t="shared" si="5"/>
        <v>1.2423012360446111E-3</v>
      </c>
      <c r="U301" s="84">
        <f>T301/'סכום נכסי הקרן'!$C$42</f>
        <v>3.5090058198423553E-8</v>
      </c>
    </row>
    <row r="302" spans="2:21">
      <c r="B302" s="76" t="s">
        <v>980</v>
      </c>
      <c r="C302" s="73" t="s">
        <v>981</v>
      </c>
      <c r="D302" s="86" t="s">
        <v>28</v>
      </c>
      <c r="E302" s="86" t="s">
        <v>907</v>
      </c>
      <c r="F302" s="73"/>
      <c r="G302" s="86" t="s">
        <v>927</v>
      </c>
      <c r="H302" s="73" t="s">
        <v>910</v>
      </c>
      <c r="I302" s="73" t="s">
        <v>301</v>
      </c>
      <c r="J302" s="73"/>
      <c r="K302" s="83">
        <v>7.1399999999647781</v>
      </c>
      <c r="L302" s="86" t="s">
        <v>127</v>
      </c>
      <c r="M302" s="87">
        <v>4.7500000000000001E-2</v>
      </c>
      <c r="N302" s="87">
        <v>4.5799999999882594E-2</v>
      </c>
      <c r="O302" s="83">
        <v>4660.38</v>
      </c>
      <c r="P302" s="85">
        <v>102.5301</v>
      </c>
      <c r="Q302" s="73"/>
      <c r="R302" s="83">
        <v>17.034609189999998</v>
      </c>
      <c r="S302" s="84">
        <v>1.55346E-6</v>
      </c>
      <c r="T302" s="84">
        <f t="shared" si="5"/>
        <v>1.4362154608870575E-3</v>
      </c>
      <c r="U302" s="84">
        <f>T302/'סכום נכסי הקרן'!$C$42</f>
        <v>4.0567362122621927E-8</v>
      </c>
    </row>
    <row r="303" spans="2:21">
      <c r="B303" s="76" t="s">
        <v>982</v>
      </c>
      <c r="C303" s="73" t="s">
        <v>983</v>
      </c>
      <c r="D303" s="86" t="s">
        <v>28</v>
      </c>
      <c r="E303" s="86" t="s">
        <v>907</v>
      </c>
      <c r="F303" s="73"/>
      <c r="G303" s="86" t="s">
        <v>984</v>
      </c>
      <c r="H303" s="73" t="s">
        <v>910</v>
      </c>
      <c r="I303" s="73" t="s">
        <v>911</v>
      </c>
      <c r="J303" s="73"/>
      <c r="K303" s="83">
        <v>8.7899999999999991</v>
      </c>
      <c r="L303" s="86" t="s">
        <v>127</v>
      </c>
      <c r="M303" s="87">
        <v>3.3000000000000002E-2</v>
      </c>
      <c r="N303" s="87">
        <v>3.3300000000000003E-2</v>
      </c>
      <c r="O303" s="83">
        <v>2640.8820000000001</v>
      </c>
      <c r="P303" s="85">
        <v>99.926000000000002</v>
      </c>
      <c r="Q303" s="73"/>
      <c r="R303" s="83">
        <v>9.4077774190000003</v>
      </c>
      <c r="S303" s="84">
        <v>3.521176E-6</v>
      </c>
      <c r="T303" s="84">
        <f t="shared" si="5"/>
        <v>7.9318493491965694E-4</v>
      </c>
      <c r="U303" s="84">
        <f>T303/'סכום נכסי הקרן'!$C$42</f>
        <v>2.2404312835638263E-8</v>
      </c>
    </row>
    <row r="304" spans="2:21">
      <c r="B304" s="76" t="s">
        <v>985</v>
      </c>
      <c r="C304" s="73" t="s">
        <v>986</v>
      </c>
      <c r="D304" s="86" t="s">
        <v>28</v>
      </c>
      <c r="E304" s="86" t="s">
        <v>907</v>
      </c>
      <c r="F304" s="73"/>
      <c r="G304" s="86" t="s">
        <v>987</v>
      </c>
      <c r="H304" s="73" t="s">
        <v>910</v>
      </c>
      <c r="I304" s="73" t="s">
        <v>301</v>
      </c>
      <c r="J304" s="73"/>
      <c r="K304" s="83">
        <v>7.5800000000507204</v>
      </c>
      <c r="L304" s="86" t="s">
        <v>127</v>
      </c>
      <c r="M304" s="87">
        <v>5.2999999999999999E-2</v>
      </c>
      <c r="N304" s="87">
        <v>5.3800000000507199E-2</v>
      </c>
      <c r="O304" s="83">
        <v>4458.4301999999998</v>
      </c>
      <c r="P304" s="85">
        <v>99.235299999999995</v>
      </c>
      <c r="Q304" s="73"/>
      <c r="R304" s="83">
        <v>15.77275639</v>
      </c>
      <c r="S304" s="84">
        <v>2.5476744000000001E-6</v>
      </c>
      <c r="T304" s="84">
        <f t="shared" si="5"/>
        <v>1.3298266097834166E-3</v>
      </c>
      <c r="U304" s="84">
        <f>T304/'סכום נכסי הקרן'!$C$42</f>
        <v>3.7562301136949593E-8</v>
      </c>
    </row>
    <row r="305" spans="2:21">
      <c r="B305" s="76" t="s">
        <v>988</v>
      </c>
      <c r="C305" s="73" t="s">
        <v>989</v>
      </c>
      <c r="D305" s="86" t="s">
        <v>28</v>
      </c>
      <c r="E305" s="86" t="s">
        <v>907</v>
      </c>
      <c r="F305" s="73"/>
      <c r="G305" s="86" t="s">
        <v>909</v>
      </c>
      <c r="H305" s="73" t="s">
        <v>910</v>
      </c>
      <c r="I305" s="73" t="s">
        <v>301</v>
      </c>
      <c r="J305" s="73"/>
      <c r="K305" s="83">
        <v>6.9100000001669315</v>
      </c>
      <c r="L305" s="86" t="s">
        <v>127</v>
      </c>
      <c r="M305" s="87">
        <v>5.2499999999999998E-2</v>
      </c>
      <c r="N305" s="87">
        <v>7.8800000002018131E-2</v>
      </c>
      <c r="O305" s="83">
        <v>5259.3941759999989</v>
      </c>
      <c r="P305" s="85">
        <v>85.625200000000007</v>
      </c>
      <c r="Q305" s="73"/>
      <c r="R305" s="83">
        <v>16.054511951999999</v>
      </c>
      <c r="S305" s="84">
        <v>3.5062627839999995E-6</v>
      </c>
      <c r="T305" s="84">
        <f t="shared" si="5"/>
        <v>1.3535818770643868E-3</v>
      </c>
      <c r="U305" s="84">
        <f>T305/'סכום נכסי הקרן'!$C$42</f>
        <v>3.8233292750917865E-8</v>
      </c>
    </row>
    <row r="306" spans="2:21">
      <c r="B306" s="76" t="s">
        <v>990</v>
      </c>
      <c r="C306" s="73" t="s">
        <v>991</v>
      </c>
      <c r="D306" s="86" t="s">
        <v>28</v>
      </c>
      <c r="E306" s="86" t="s">
        <v>907</v>
      </c>
      <c r="F306" s="73"/>
      <c r="G306" s="86" t="s">
        <v>992</v>
      </c>
      <c r="H306" s="73" t="s">
        <v>910</v>
      </c>
      <c r="I306" s="73" t="s">
        <v>301</v>
      </c>
      <c r="J306" s="73"/>
      <c r="K306" s="83">
        <v>4.3000000000885965</v>
      </c>
      <c r="L306" s="86" t="s">
        <v>127</v>
      </c>
      <c r="M306" s="87">
        <v>4.1250000000000002E-2</v>
      </c>
      <c r="N306" s="87">
        <v>9.350000000177193E-2</v>
      </c>
      <c r="O306" s="83">
        <v>2330.19</v>
      </c>
      <c r="P306" s="85">
        <v>81.523600000000002</v>
      </c>
      <c r="Q306" s="73"/>
      <c r="R306" s="83">
        <v>6.7722678879999991</v>
      </c>
      <c r="S306" s="84">
        <v>4.957851063829787E-6</v>
      </c>
      <c r="T306" s="84">
        <f t="shared" si="5"/>
        <v>5.7098086240360286E-4</v>
      </c>
      <c r="U306" s="84">
        <f>T306/'סכום נכסי הקרן'!$C$42</f>
        <v>1.6127933475877998E-8</v>
      </c>
    </row>
    <row r="307" spans="2:21">
      <c r="B307" s="76" t="s">
        <v>993</v>
      </c>
      <c r="C307" s="73" t="s">
        <v>994</v>
      </c>
      <c r="D307" s="86" t="s">
        <v>28</v>
      </c>
      <c r="E307" s="86" t="s">
        <v>907</v>
      </c>
      <c r="F307" s="73"/>
      <c r="G307" s="86" t="s">
        <v>992</v>
      </c>
      <c r="H307" s="73" t="s">
        <v>910</v>
      </c>
      <c r="I307" s="73" t="s">
        <v>301</v>
      </c>
      <c r="J307" s="73"/>
      <c r="K307" s="83">
        <v>4.4500000000038646</v>
      </c>
      <c r="L307" s="86" t="s">
        <v>127</v>
      </c>
      <c r="M307" s="87">
        <v>3.7499999999999999E-2</v>
      </c>
      <c r="N307" s="87">
        <v>5.1199999999598095E-2</v>
      </c>
      <c r="O307" s="83">
        <v>3883.65</v>
      </c>
      <c r="P307" s="85">
        <v>93.449799999999996</v>
      </c>
      <c r="Q307" s="73"/>
      <c r="R307" s="83">
        <v>12.938327771000001</v>
      </c>
      <c r="S307" s="84">
        <v>1.0787916666666667E-5</v>
      </c>
      <c r="T307" s="84">
        <f t="shared" si="5"/>
        <v>1.0908513471294132E-3</v>
      </c>
      <c r="U307" s="84">
        <f>T307/'סכום נכסי הקרן'!$C$42</f>
        <v>3.0812202504502117E-8</v>
      </c>
    </row>
    <row r="308" spans="2:21">
      <c r="B308" s="76" t="s">
        <v>995</v>
      </c>
      <c r="C308" s="73" t="s">
        <v>996</v>
      </c>
      <c r="D308" s="86" t="s">
        <v>28</v>
      </c>
      <c r="E308" s="86" t="s">
        <v>907</v>
      </c>
      <c r="F308" s="73"/>
      <c r="G308" s="86" t="s">
        <v>997</v>
      </c>
      <c r="H308" s="73" t="s">
        <v>998</v>
      </c>
      <c r="I308" s="73" t="s">
        <v>883</v>
      </c>
      <c r="J308" s="73"/>
      <c r="K308" s="83">
        <v>8.0299999997635343</v>
      </c>
      <c r="L308" s="86" t="s">
        <v>129</v>
      </c>
      <c r="M308" s="87">
        <v>2.8750000000000001E-2</v>
      </c>
      <c r="N308" s="87">
        <v>3.3899999998817675E-2</v>
      </c>
      <c r="O308" s="83">
        <v>3200.1276000000003</v>
      </c>
      <c r="P308" s="85">
        <v>97.579400000000007</v>
      </c>
      <c r="Q308" s="73"/>
      <c r="R308" s="83">
        <v>12.179338196</v>
      </c>
      <c r="S308" s="84">
        <v>3.2001276000000002E-6</v>
      </c>
      <c r="T308" s="84">
        <f t="shared" si="5"/>
        <v>1.0268597081015561E-3</v>
      </c>
      <c r="U308" s="84">
        <f>T308/'סכום נכסי הקרן'!$C$42</f>
        <v>2.9004693767853497E-8</v>
      </c>
    </row>
    <row r="309" spans="2:21">
      <c r="B309" s="76" t="s">
        <v>999</v>
      </c>
      <c r="C309" s="73" t="s">
        <v>1000</v>
      </c>
      <c r="D309" s="86" t="s">
        <v>28</v>
      </c>
      <c r="E309" s="86" t="s">
        <v>907</v>
      </c>
      <c r="F309" s="73"/>
      <c r="G309" s="86" t="s">
        <v>932</v>
      </c>
      <c r="H309" s="73" t="s">
        <v>910</v>
      </c>
      <c r="I309" s="73" t="s">
        <v>301</v>
      </c>
      <c r="J309" s="73"/>
      <c r="K309" s="83">
        <v>15.550000000675494</v>
      </c>
      <c r="L309" s="86" t="s">
        <v>127</v>
      </c>
      <c r="M309" s="87">
        <v>4.2000000000000003E-2</v>
      </c>
      <c r="N309" s="87">
        <v>4.7400000001827813E-2</v>
      </c>
      <c r="O309" s="83">
        <v>3106.92</v>
      </c>
      <c r="P309" s="85">
        <v>90.885999999999996</v>
      </c>
      <c r="Q309" s="73"/>
      <c r="R309" s="83">
        <v>10.066687684</v>
      </c>
      <c r="S309" s="84">
        <v>1.7260666666666667E-6</v>
      </c>
      <c r="T309" s="84">
        <f t="shared" si="5"/>
        <v>8.4873872540436757E-4</v>
      </c>
      <c r="U309" s="84">
        <f>T309/'סכום נכסי הקרן'!$C$42</f>
        <v>2.3973485983576374E-8</v>
      </c>
    </row>
    <row r="310" spans="2:21">
      <c r="B310" s="76" t="s">
        <v>1001</v>
      </c>
      <c r="C310" s="73" t="s">
        <v>1002</v>
      </c>
      <c r="D310" s="86" t="s">
        <v>28</v>
      </c>
      <c r="E310" s="86" t="s">
        <v>907</v>
      </c>
      <c r="F310" s="73"/>
      <c r="G310" s="86" t="s">
        <v>987</v>
      </c>
      <c r="H310" s="73" t="s">
        <v>910</v>
      </c>
      <c r="I310" s="73" t="s">
        <v>301</v>
      </c>
      <c r="J310" s="73"/>
      <c r="K310" s="83">
        <v>7.3200000003373082</v>
      </c>
      <c r="L310" s="86" t="s">
        <v>127</v>
      </c>
      <c r="M310" s="87">
        <v>4.5999999999999999E-2</v>
      </c>
      <c r="N310" s="87">
        <v>4.0400000001300042E-2</v>
      </c>
      <c r="O310" s="83">
        <v>3019.7708939999998</v>
      </c>
      <c r="P310" s="85">
        <v>105.7478</v>
      </c>
      <c r="Q310" s="73"/>
      <c r="R310" s="83">
        <v>11.384259287999999</v>
      </c>
      <c r="S310" s="84">
        <v>3.7747136174999995E-6</v>
      </c>
      <c r="T310" s="84">
        <f t="shared" si="5"/>
        <v>9.5982531901999486E-4</v>
      </c>
      <c r="U310" s="84">
        <f>T310/'סכום נכסי הקרן'!$C$42</f>
        <v>2.7111239470361932E-8</v>
      </c>
    </row>
    <row r="311" spans="2:21">
      <c r="B311" s="76" t="s">
        <v>1003</v>
      </c>
      <c r="C311" s="73" t="s">
        <v>1004</v>
      </c>
      <c r="D311" s="86" t="s">
        <v>28</v>
      </c>
      <c r="E311" s="86" t="s">
        <v>907</v>
      </c>
      <c r="F311" s="73"/>
      <c r="G311" s="86" t="s">
        <v>927</v>
      </c>
      <c r="H311" s="73" t="s">
        <v>910</v>
      </c>
      <c r="I311" s="73" t="s">
        <v>301</v>
      </c>
      <c r="J311" s="73"/>
      <c r="K311" s="83">
        <v>7.4699999997985955</v>
      </c>
      <c r="L311" s="86" t="s">
        <v>127</v>
      </c>
      <c r="M311" s="87">
        <v>4.2999999999999997E-2</v>
      </c>
      <c r="N311" s="87">
        <v>3.8199999999557609E-2</v>
      </c>
      <c r="O311" s="83">
        <v>2299.1208000000001</v>
      </c>
      <c r="P311" s="85">
        <v>104.7993</v>
      </c>
      <c r="Q311" s="73"/>
      <c r="R311" s="83">
        <v>8.5897365590000003</v>
      </c>
      <c r="S311" s="84">
        <v>2.2991208000000002E-6</v>
      </c>
      <c r="T311" s="84">
        <f t="shared" si="5"/>
        <v>7.242145865151247E-4</v>
      </c>
      <c r="U311" s="84">
        <f>T311/'סכום נכסי הקרן'!$C$42</f>
        <v>2.0456175403861872E-8</v>
      </c>
    </row>
    <row r="312" spans="2:21">
      <c r="B312" s="76" t="s">
        <v>1005</v>
      </c>
      <c r="C312" s="73" t="s">
        <v>1006</v>
      </c>
      <c r="D312" s="86" t="s">
        <v>28</v>
      </c>
      <c r="E312" s="86" t="s">
        <v>907</v>
      </c>
      <c r="F312" s="73"/>
      <c r="G312" s="86" t="s">
        <v>992</v>
      </c>
      <c r="H312" s="73" t="s">
        <v>910</v>
      </c>
      <c r="I312" s="73" t="s">
        <v>301</v>
      </c>
      <c r="J312" s="73"/>
      <c r="K312" s="83">
        <v>4.759999999990244</v>
      </c>
      <c r="L312" s="86" t="s">
        <v>127</v>
      </c>
      <c r="M312" s="87">
        <v>3.7499999999999999E-2</v>
      </c>
      <c r="N312" s="87">
        <v>8.0200000000008154E-2</v>
      </c>
      <c r="O312" s="83">
        <v>8544.0300000000007</v>
      </c>
      <c r="P312" s="85">
        <v>80.758300000000006</v>
      </c>
      <c r="Q312" s="73"/>
      <c r="R312" s="83">
        <v>24.598557848999999</v>
      </c>
      <c r="S312" s="84">
        <v>1.7088060000000001E-5</v>
      </c>
      <c r="T312" s="84">
        <f t="shared" si="5"/>
        <v>2.0739442099439488E-3</v>
      </c>
      <c r="U312" s="84">
        <f>T312/'סכום נכסי הקרן'!$C$42</f>
        <v>5.8580657344370039E-8</v>
      </c>
    </row>
    <row r="313" spans="2:21">
      <c r="B313" s="76" t="s">
        <v>1007</v>
      </c>
      <c r="C313" s="73" t="s">
        <v>1008</v>
      </c>
      <c r="D313" s="86" t="s">
        <v>28</v>
      </c>
      <c r="E313" s="86" t="s">
        <v>907</v>
      </c>
      <c r="F313" s="73"/>
      <c r="G313" s="86" t="s">
        <v>1009</v>
      </c>
      <c r="H313" s="73" t="s">
        <v>910</v>
      </c>
      <c r="I313" s="73" t="s">
        <v>911</v>
      </c>
      <c r="J313" s="73"/>
      <c r="K313" s="83">
        <v>7.76</v>
      </c>
      <c r="L313" s="86" t="s">
        <v>127</v>
      </c>
      <c r="M313" s="87">
        <v>5.9500000000000004E-2</v>
      </c>
      <c r="N313" s="87">
        <v>5.1400000000000001E-2</v>
      </c>
      <c r="O313" s="83">
        <v>1553.46</v>
      </c>
      <c r="P313" s="85">
        <v>105.812</v>
      </c>
      <c r="Q313" s="73"/>
      <c r="R313" s="83">
        <v>5.8599583940000004</v>
      </c>
      <c r="S313" s="84">
        <v>1.2427679999999999E-6</v>
      </c>
      <c r="T313" s="84">
        <f t="shared" si="5"/>
        <v>4.9406257295050353E-4</v>
      </c>
      <c r="U313" s="84">
        <f>T313/'סכום נכסי הקרן'!$C$42</f>
        <v>1.3955298389378315E-8</v>
      </c>
    </row>
    <row r="314" spans="2:21">
      <c r="B314" s="76" t="s">
        <v>1010</v>
      </c>
      <c r="C314" s="73" t="s">
        <v>1011</v>
      </c>
      <c r="D314" s="86" t="s">
        <v>28</v>
      </c>
      <c r="E314" s="86" t="s">
        <v>907</v>
      </c>
      <c r="F314" s="73"/>
      <c r="G314" s="86" t="s">
        <v>1012</v>
      </c>
      <c r="H314" s="73" t="s">
        <v>910</v>
      </c>
      <c r="I314" s="73" t="s">
        <v>911</v>
      </c>
      <c r="J314" s="73"/>
      <c r="K314" s="83">
        <v>5.6799999998974826</v>
      </c>
      <c r="L314" s="86" t="s">
        <v>127</v>
      </c>
      <c r="M314" s="87">
        <v>5.2999999999999999E-2</v>
      </c>
      <c r="N314" s="87">
        <v>0.10639999999804577</v>
      </c>
      <c r="O314" s="83">
        <v>4807.9587000000001</v>
      </c>
      <c r="P314" s="85">
        <v>72.843800000000002</v>
      </c>
      <c r="Q314" s="73"/>
      <c r="R314" s="83">
        <v>12.485704570999999</v>
      </c>
      <c r="S314" s="84">
        <v>3.2053057999999999E-6</v>
      </c>
      <c r="T314" s="84">
        <f t="shared" si="5"/>
        <v>1.0526899528440785E-3</v>
      </c>
      <c r="U314" s="84">
        <f>T314/'סכום נכסי הקרן'!$C$42</f>
        <v>2.9734295224405605E-8</v>
      </c>
    </row>
    <row r="315" spans="2:21">
      <c r="B315" s="76" t="s">
        <v>1013</v>
      </c>
      <c r="C315" s="73" t="s">
        <v>1014</v>
      </c>
      <c r="D315" s="86" t="s">
        <v>28</v>
      </c>
      <c r="E315" s="86" t="s">
        <v>907</v>
      </c>
      <c r="F315" s="73"/>
      <c r="G315" s="86" t="s">
        <v>1012</v>
      </c>
      <c r="H315" s="73" t="s">
        <v>910</v>
      </c>
      <c r="I315" s="73" t="s">
        <v>911</v>
      </c>
      <c r="J315" s="73"/>
      <c r="K315" s="83">
        <v>5.2299999999074256</v>
      </c>
      <c r="L315" s="86" t="s">
        <v>127</v>
      </c>
      <c r="M315" s="87">
        <v>5.8749999999999997E-2</v>
      </c>
      <c r="N315" s="87">
        <v>9.9899999997542011E-2</v>
      </c>
      <c r="O315" s="83">
        <v>1087.422</v>
      </c>
      <c r="P315" s="85">
        <v>80.807400000000001</v>
      </c>
      <c r="Q315" s="73"/>
      <c r="R315" s="83">
        <v>3.132626723</v>
      </c>
      <c r="S315" s="84">
        <v>9.0618500000000001E-7</v>
      </c>
      <c r="T315" s="84">
        <f t="shared" si="5"/>
        <v>2.641168272531739E-4</v>
      </c>
      <c r="U315" s="84">
        <f>T315/'סכום נכסי הקרן'!$C$42</f>
        <v>7.4602476199774489E-9</v>
      </c>
    </row>
    <row r="316" spans="2:21">
      <c r="B316" s="76" t="s">
        <v>1015</v>
      </c>
      <c r="C316" s="73" t="s">
        <v>1016</v>
      </c>
      <c r="D316" s="86" t="s">
        <v>28</v>
      </c>
      <c r="E316" s="86" t="s">
        <v>907</v>
      </c>
      <c r="F316" s="73"/>
      <c r="G316" s="86" t="s">
        <v>1017</v>
      </c>
      <c r="H316" s="73" t="s">
        <v>910</v>
      </c>
      <c r="I316" s="73" t="s">
        <v>301</v>
      </c>
      <c r="J316" s="73"/>
      <c r="K316" s="83">
        <v>6.7299999998169255</v>
      </c>
      <c r="L316" s="86" t="s">
        <v>129</v>
      </c>
      <c r="M316" s="87">
        <v>4.6249999999999999E-2</v>
      </c>
      <c r="N316" s="87">
        <v>5.7799999998657078E-2</v>
      </c>
      <c r="O316" s="83">
        <v>4675.9146000000001</v>
      </c>
      <c r="P316" s="85">
        <v>95.543000000000006</v>
      </c>
      <c r="Q316" s="73"/>
      <c r="R316" s="83">
        <v>17.424621703</v>
      </c>
      <c r="S316" s="84">
        <v>3.1172764000000001E-6</v>
      </c>
      <c r="T316" s="84">
        <f t="shared" si="5"/>
        <v>1.4690980468543859E-3</v>
      </c>
      <c r="U316" s="84">
        <f>T316/'סכום נכסי הקרן'!$C$42</f>
        <v>4.1496164108670008E-8</v>
      </c>
    </row>
    <row r="317" spans="2:21">
      <c r="B317" s="76" t="s">
        <v>1018</v>
      </c>
      <c r="C317" s="73" t="s">
        <v>1019</v>
      </c>
      <c r="D317" s="86" t="s">
        <v>28</v>
      </c>
      <c r="E317" s="86" t="s">
        <v>907</v>
      </c>
      <c r="F317" s="73"/>
      <c r="G317" s="86" t="s">
        <v>997</v>
      </c>
      <c r="H317" s="73" t="s">
        <v>1020</v>
      </c>
      <c r="I317" s="73" t="s">
        <v>911</v>
      </c>
      <c r="J317" s="73"/>
      <c r="K317" s="83">
        <v>6.7700000001272693</v>
      </c>
      <c r="L317" s="86" t="s">
        <v>129</v>
      </c>
      <c r="M317" s="87">
        <v>3.125E-2</v>
      </c>
      <c r="N317" s="87">
        <v>4.310000000085832E-2</v>
      </c>
      <c r="O317" s="83">
        <v>4660.38</v>
      </c>
      <c r="P317" s="85">
        <v>92.938400000000001</v>
      </c>
      <c r="Q317" s="73"/>
      <c r="R317" s="83">
        <v>16.893293405000001</v>
      </c>
      <c r="S317" s="84">
        <v>6.21384E-6</v>
      </c>
      <c r="T317" s="84">
        <f t="shared" si="5"/>
        <v>1.4243008984206914E-3</v>
      </c>
      <c r="U317" s="84">
        <f>T317/'סכום נכסי הקרן'!$C$42</f>
        <v>4.0230823223502194E-8</v>
      </c>
    </row>
    <row r="318" spans="2:21">
      <c r="B318" s="76" t="s">
        <v>1021</v>
      </c>
      <c r="C318" s="73" t="s">
        <v>1022</v>
      </c>
      <c r="D318" s="86" t="s">
        <v>28</v>
      </c>
      <c r="E318" s="86" t="s">
        <v>907</v>
      </c>
      <c r="F318" s="73"/>
      <c r="G318" s="86" t="s">
        <v>909</v>
      </c>
      <c r="H318" s="73" t="s">
        <v>1023</v>
      </c>
      <c r="I318" s="73" t="s">
        <v>883</v>
      </c>
      <c r="J318" s="73"/>
      <c r="K318" s="83">
        <v>7.7699999998561493</v>
      </c>
      <c r="L318" s="86" t="s">
        <v>127</v>
      </c>
      <c r="M318" s="87">
        <v>3.7000000000000005E-2</v>
      </c>
      <c r="N318" s="87">
        <v>7.2799999998788611E-2</v>
      </c>
      <c r="O318" s="83">
        <v>2407.8629999999998</v>
      </c>
      <c r="P318" s="85">
        <v>76.934100000000001</v>
      </c>
      <c r="Q318" s="73"/>
      <c r="R318" s="83">
        <v>6.604043635</v>
      </c>
      <c r="S318" s="84">
        <v>1.6052419999999998E-6</v>
      </c>
      <c r="T318" s="84">
        <f t="shared" si="5"/>
        <v>5.5679760346528766E-4</v>
      </c>
      <c r="U318" s="84">
        <f>T318/'סכום נכסי הקרן'!$C$42</f>
        <v>1.57273129442802E-8</v>
      </c>
    </row>
    <row r="319" spans="2:21">
      <c r="B319" s="76" t="s">
        <v>1024</v>
      </c>
      <c r="C319" s="73" t="s">
        <v>1025</v>
      </c>
      <c r="D319" s="86" t="s">
        <v>28</v>
      </c>
      <c r="E319" s="86" t="s">
        <v>907</v>
      </c>
      <c r="F319" s="73"/>
      <c r="G319" s="86" t="s">
        <v>909</v>
      </c>
      <c r="H319" s="73" t="s">
        <v>1023</v>
      </c>
      <c r="I319" s="73" t="s">
        <v>883</v>
      </c>
      <c r="J319" s="73"/>
      <c r="K319" s="83">
        <v>3.6299999999574339</v>
      </c>
      <c r="L319" s="86" t="s">
        <v>127</v>
      </c>
      <c r="M319" s="87">
        <v>7.0000000000000007E-2</v>
      </c>
      <c r="N319" s="87">
        <v>0.10829999999986292</v>
      </c>
      <c r="O319" s="83">
        <v>4487.6352479999996</v>
      </c>
      <c r="P319" s="85">
        <v>86.64</v>
      </c>
      <c r="Q319" s="73"/>
      <c r="R319" s="83">
        <v>13.861030793000001</v>
      </c>
      <c r="S319" s="84">
        <v>3.5903092557183199E-6</v>
      </c>
      <c r="T319" s="84">
        <f t="shared" si="5"/>
        <v>1.1686459317437499E-3</v>
      </c>
      <c r="U319" s="84">
        <f>T319/'סכום נכסי הקרן'!$C$42</f>
        <v>3.3009589436459766E-8</v>
      </c>
    </row>
    <row r="320" spans="2:21">
      <c r="B320" s="76" t="s">
        <v>1026</v>
      </c>
      <c r="C320" s="73" t="s">
        <v>1027</v>
      </c>
      <c r="D320" s="86" t="s">
        <v>28</v>
      </c>
      <c r="E320" s="86" t="s">
        <v>907</v>
      </c>
      <c r="F320" s="73"/>
      <c r="G320" s="86" t="s">
        <v>909</v>
      </c>
      <c r="H320" s="73" t="s">
        <v>1023</v>
      </c>
      <c r="I320" s="73" t="s">
        <v>883</v>
      </c>
      <c r="J320" s="73"/>
      <c r="K320" s="83">
        <v>5.979999999817311</v>
      </c>
      <c r="L320" s="86" t="s">
        <v>127</v>
      </c>
      <c r="M320" s="87">
        <v>5.1249999999999997E-2</v>
      </c>
      <c r="N320" s="87">
        <v>7.0299999997499266E-2</v>
      </c>
      <c r="O320" s="83">
        <v>2097.1709999999998</v>
      </c>
      <c r="P320" s="85">
        <v>89.321299999999994</v>
      </c>
      <c r="Q320" s="73"/>
      <c r="R320" s="83">
        <v>6.6780269890000001</v>
      </c>
      <c r="S320" s="84">
        <v>1.398114E-6</v>
      </c>
      <c r="T320" s="84">
        <f t="shared" si="5"/>
        <v>5.630352597377577E-4</v>
      </c>
      <c r="U320" s="84">
        <f>T320/'סכום נכסי הקרן'!$C$42</f>
        <v>1.5903501871145984E-8</v>
      </c>
    </row>
    <row r="321" spans="2:21">
      <c r="B321" s="76" t="s">
        <v>1028</v>
      </c>
      <c r="C321" s="73" t="s">
        <v>1029</v>
      </c>
      <c r="D321" s="86" t="s">
        <v>28</v>
      </c>
      <c r="E321" s="86" t="s">
        <v>907</v>
      </c>
      <c r="F321" s="73"/>
      <c r="G321" s="86" t="s">
        <v>939</v>
      </c>
      <c r="H321" s="73" t="s">
        <v>1020</v>
      </c>
      <c r="I321" s="73" t="s">
        <v>301</v>
      </c>
      <c r="J321" s="73"/>
      <c r="K321" s="83">
        <v>6.4700000001678575</v>
      </c>
      <c r="L321" s="86" t="s">
        <v>127</v>
      </c>
      <c r="M321" s="87">
        <v>4.6249999999999999E-2</v>
      </c>
      <c r="N321" s="87">
        <v>4.5900000002107137E-2</v>
      </c>
      <c r="O321" s="83">
        <v>776.73</v>
      </c>
      <c r="P321" s="85">
        <v>101.1186</v>
      </c>
      <c r="Q321" s="73"/>
      <c r="R321" s="83">
        <v>2.8000164989999994</v>
      </c>
      <c r="S321" s="84">
        <v>2.2192285714285714E-7</v>
      </c>
      <c r="T321" s="84">
        <f t="shared" si="5"/>
        <v>2.3607392114187092E-4</v>
      </c>
      <c r="U321" s="84">
        <f>T321/'סכום נכסי הקרן'!$C$42</f>
        <v>6.6681472992600567E-9</v>
      </c>
    </row>
    <row r="322" spans="2:21">
      <c r="B322" s="76" t="s">
        <v>1030</v>
      </c>
      <c r="C322" s="73" t="s">
        <v>1031</v>
      </c>
      <c r="D322" s="86" t="s">
        <v>28</v>
      </c>
      <c r="E322" s="86" t="s">
        <v>907</v>
      </c>
      <c r="F322" s="73"/>
      <c r="G322" s="86" t="s">
        <v>924</v>
      </c>
      <c r="H322" s="73" t="s">
        <v>1023</v>
      </c>
      <c r="I322" s="73" t="s">
        <v>883</v>
      </c>
      <c r="J322" s="73"/>
      <c r="K322" s="83">
        <v>6.30999999971141</v>
      </c>
      <c r="L322" s="86" t="s">
        <v>127</v>
      </c>
      <c r="M322" s="87">
        <v>4.4999999999999998E-2</v>
      </c>
      <c r="N322" s="87">
        <v>4.0799999998271004E-2</v>
      </c>
      <c r="O322" s="83">
        <v>2174.8440000000001</v>
      </c>
      <c r="P322" s="85">
        <v>101.45099999999999</v>
      </c>
      <c r="Q322" s="73"/>
      <c r="R322" s="83">
        <v>7.8658195170000003</v>
      </c>
      <c r="S322" s="84">
        <v>2.899792E-6</v>
      </c>
      <c r="T322" s="84">
        <f t="shared" si="5"/>
        <v>6.6317996948790398E-4</v>
      </c>
      <c r="U322" s="84">
        <f>T322/'סכום נכסי הקרן'!$C$42</f>
        <v>1.8732190752262639E-8</v>
      </c>
    </row>
    <row r="323" spans="2:21">
      <c r="B323" s="76" t="s">
        <v>1032</v>
      </c>
      <c r="C323" s="73" t="s">
        <v>1033</v>
      </c>
      <c r="D323" s="86" t="s">
        <v>28</v>
      </c>
      <c r="E323" s="86" t="s">
        <v>907</v>
      </c>
      <c r="F323" s="73"/>
      <c r="G323" s="86" t="s">
        <v>1012</v>
      </c>
      <c r="H323" s="73" t="s">
        <v>1023</v>
      </c>
      <c r="I323" s="73" t="s">
        <v>883</v>
      </c>
      <c r="J323" s="73"/>
      <c r="K323" s="83">
        <v>5.3700000000144472</v>
      </c>
      <c r="L323" s="86" t="s">
        <v>127</v>
      </c>
      <c r="M323" s="87">
        <v>0.06</v>
      </c>
      <c r="N323" s="87">
        <v>0.11620000000071475</v>
      </c>
      <c r="O323" s="83">
        <v>4894.9524600000004</v>
      </c>
      <c r="P323" s="85">
        <v>75.364699999999999</v>
      </c>
      <c r="Q323" s="73"/>
      <c r="R323" s="83">
        <v>13.151515312999999</v>
      </c>
      <c r="S323" s="84">
        <v>6.5266032800000004E-6</v>
      </c>
      <c r="T323" s="84">
        <f t="shared" si="5"/>
        <v>1.1088255337088535E-3</v>
      </c>
      <c r="U323" s="84">
        <f>T323/'סכום נכסי הקרן'!$C$42</f>
        <v>3.1319901631607577E-8</v>
      </c>
    </row>
    <row r="324" spans="2:21">
      <c r="B324" s="76" t="s">
        <v>1036</v>
      </c>
      <c r="C324" s="73" t="s">
        <v>1037</v>
      </c>
      <c r="D324" s="86" t="s">
        <v>28</v>
      </c>
      <c r="E324" s="86" t="s">
        <v>907</v>
      </c>
      <c r="F324" s="73"/>
      <c r="G324" s="86" t="s">
        <v>1038</v>
      </c>
      <c r="H324" s="73" t="s">
        <v>1020</v>
      </c>
      <c r="I324" s="73" t="s">
        <v>911</v>
      </c>
      <c r="J324" s="73"/>
      <c r="K324" s="83">
        <v>3.9399999999378528</v>
      </c>
      <c r="L324" s="86" t="s">
        <v>129</v>
      </c>
      <c r="M324" s="87">
        <v>0.03</v>
      </c>
      <c r="N324" s="87">
        <v>6.7099999998385687E-2</v>
      </c>
      <c r="O324" s="83">
        <v>3837.0461999999998</v>
      </c>
      <c r="P324" s="85">
        <v>88.165099999999995</v>
      </c>
      <c r="Q324" s="73"/>
      <c r="R324" s="83">
        <v>13.194466003</v>
      </c>
      <c r="S324" s="84">
        <v>7.6740923999999995E-6</v>
      </c>
      <c r="T324" s="84">
        <f t="shared" si="5"/>
        <v>1.1124467758721302E-3</v>
      </c>
      <c r="U324" s="84">
        <f>T324/'סכום נכסי הקרן'!$C$42</f>
        <v>3.1422187288719655E-8</v>
      </c>
    </row>
    <row r="325" spans="2:21">
      <c r="B325" s="76" t="s">
        <v>1041</v>
      </c>
      <c r="C325" s="73" t="s">
        <v>1042</v>
      </c>
      <c r="D325" s="86" t="s">
        <v>28</v>
      </c>
      <c r="E325" s="86" t="s">
        <v>907</v>
      </c>
      <c r="F325" s="73"/>
      <c r="G325" s="86" t="s">
        <v>950</v>
      </c>
      <c r="H325" s="73" t="s">
        <v>1020</v>
      </c>
      <c r="I325" s="73" t="s">
        <v>911</v>
      </c>
      <c r="J325" s="73"/>
      <c r="K325" s="83">
        <v>4.1700000000389741</v>
      </c>
      <c r="L325" s="86" t="s">
        <v>127</v>
      </c>
      <c r="M325" s="87">
        <v>3.7539999999999997E-2</v>
      </c>
      <c r="N325" s="87">
        <v>5.6600000000350204E-2</v>
      </c>
      <c r="O325" s="83">
        <v>5328.3678</v>
      </c>
      <c r="P325" s="85">
        <v>93.200699999999998</v>
      </c>
      <c r="Q325" s="73"/>
      <c r="R325" s="83">
        <v>17.704068642999999</v>
      </c>
      <c r="S325" s="84">
        <v>7.1044904000000002E-6</v>
      </c>
      <c r="T325" s="84">
        <f t="shared" si="5"/>
        <v>1.4926586704794458E-3</v>
      </c>
      <c r="U325" s="84">
        <f>T325/'סכום נכסי הקרן'!$C$42</f>
        <v>4.2161657815193869E-8</v>
      </c>
    </row>
    <row r="326" spans="2:21">
      <c r="B326" s="76" t="s">
        <v>1043</v>
      </c>
      <c r="C326" s="73" t="s">
        <v>1044</v>
      </c>
      <c r="D326" s="86" t="s">
        <v>28</v>
      </c>
      <c r="E326" s="86" t="s">
        <v>907</v>
      </c>
      <c r="F326" s="73"/>
      <c r="G326" s="86" t="s">
        <v>987</v>
      </c>
      <c r="H326" s="73" t="s">
        <v>1020</v>
      </c>
      <c r="I326" s="73" t="s">
        <v>911</v>
      </c>
      <c r="J326" s="73"/>
      <c r="K326" s="83">
        <v>6.0299999999979885</v>
      </c>
      <c r="L326" s="86" t="s">
        <v>127</v>
      </c>
      <c r="M326" s="87">
        <v>4.8750000000000002E-2</v>
      </c>
      <c r="N326" s="87">
        <v>5.0200000000321744E-2</v>
      </c>
      <c r="O326" s="83">
        <v>2796.2280000000001</v>
      </c>
      <c r="P326" s="85">
        <v>99.771000000000001</v>
      </c>
      <c r="Q326" s="73"/>
      <c r="R326" s="83">
        <v>9.945724834</v>
      </c>
      <c r="S326" s="84">
        <v>4.0500039106290899E-6</v>
      </c>
      <c r="T326" s="84">
        <f t="shared" si="5"/>
        <v>8.3854015181660674E-4</v>
      </c>
      <c r="U326" s="84">
        <f>T326/'סכום נכסי הקרן'!$C$42</f>
        <v>2.3685416930473875E-8</v>
      </c>
    </row>
    <row r="327" spans="2:21">
      <c r="B327" s="76" t="s">
        <v>1045</v>
      </c>
      <c r="C327" s="73" t="s">
        <v>1046</v>
      </c>
      <c r="D327" s="86" t="s">
        <v>28</v>
      </c>
      <c r="E327" s="86" t="s">
        <v>907</v>
      </c>
      <c r="F327" s="73"/>
      <c r="G327" s="86" t="s">
        <v>1038</v>
      </c>
      <c r="H327" s="73" t="s">
        <v>1020</v>
      </c>
      <c r="I327" s="73" t="s">
        <v>911</v>
      </c>
      <c r="J327" s="73"/>
      <c r="K327" s="83">
        <v>3.6799999999400814</v>
      </c>
      <c r="L327" s="86" t="s">
        <v>129</v>
      </c>
      <c r="M327" s="87">
        <v>4.2500000000000003E-2</v>
      </c>
      <c r="N327" s="87">
        <v>4.4099999999883496E-2</v>
      </c>
      <c r="O327" s="83">
        <v>1553.46</v>
      </c>
      <c r="P327" s="85">
        <v>99.159400000000005</v>
      </c>
      <c r="Q327" s="73"/>
      <c r="R327" s="83">
        <v>6.0080274269999991</v>
      </c>
      <c r="S327" s="84">
        <v>5.1781999999999998E-6</v>
      </c>
      <c r="T327" s="84">
        <f t="shared" ref="T327:T348" si="6">R327/$R$11</f>
        <v>5.0654651268174393E-4</v>
      </c>
      <c r="U327" s="84">
        <f>T327/'סכום נכסי הקרן'!$C$42</f>
        <v>1.4307919926735545E-8</v>
      </c>
    </row>
    <row r="328" spans="2:21">
      <c r="B328" s="76" t="s">
        <v>1047</v>
      </c>
      <c r="C328" s="73" t="s">
        <v>1048</v>
      </c>
      <c r="D328" s="86" t="s">
        <v>28</v>
      </c>
      <c r="E328" s="86" t="s">
        <v>907</v>
      </c>
      <c r="F328" s="73"/>
      <c r="G328" s="86" t="s">
        <v>1012</v>
      </c>
      <c r="H328" s="73" t="s">
        <v>1020</v>
      </c>
      <c r="I328" s="73" t="s">
        <v>301</v>
      </c>
      <c r="J328" s="73"/>
      <c r="K328" s="83">
        <v>2.3399999999465515</v>
      </c>
      <c r="L328" s="86" t="s">
        <v>127</v>
      </c>
      <c r="M328" s="87">
        <v>4.7500000000000001E-2</v>
      </c>
      <c r="N328" s="87">
        <v>5.7999999998986335E-2</v>
      </c>
      <c r="O328" s="83">
        <v>6259.8224159999991</v>
      </c>
      <c r="P328" s="85">
        <v>97.252700000000004</v>
      </c>
      <c r="Q328" s="73"/>
      <c r="R328" s="83">
        <v>21.703177073999996</v>
      </c>
      <c r="S328" s="84">
        <v>6.9553582399999988E-6</v>
      </c>
      <c r="T328" s="84">
        <f t="shared" si="6"/>
        <v>1.8298299724038652E-3</v>
      </c>
      <c r="U328" s="84">
        <f>T328/'סכום נכסי הקרן'!$C$42</f>
        <v>5.1685403154960438E-8</v>
      </c>
    </row>
    <row r="329" spans="2:21">
      <c r="B329" s="76" t="s">
        <v>1049</v>
      </c>
      <c r="C329" s="73" t="s">
        <v>1050</v>
      </c>
      <c r="D329" s="86" t="s">
        <v>28</v>
      </c>
      <c r="E329" s="86" t="s">
        <v>907</v>
      </c>
      <c r="F329" s="73"/>
      <c r="G329" s="86" t="s">
        <v>924</v>
      </c>
      <c r="H329" s="73" t="s">
        <v>1023</v>
      </c>
      <c r="I329" s="73" t="s">
        <v>883</v>
      </c>
      <c r="J329" s="73"/>
      <c r="K329" s="83">
        <v>1.049999999960473</v>
      </c>
      <c r="L329" s="86" t="s">
        <v>127</v>
      </c>
      <c r="M329" s="87">
        <v>4.6249999999999999E-2</v>
      </c>
      <c r="N329" s="87">
        <v>4.4599999998552707E-2</v>
      </c>
      <c r="O329" s="83">
        <v>4564.9975560000003</v>
      </c>
      <c r="P329" s="85">
        <v>101.0461</v>
      </c>
      <c r="Q329" s="73"/>
      <c r="R329" s="83">
        <v>16.444458152999999</v>
      </c>
      <c r="S329" s="84">
        <v>6.0866634079999999E-6</v>
      </c>
      <c r="T329" s="84">
        <f t="shared" si="6"/>
        <v>1.3864588721597098E-3</v>
      </c>
      <c r="U329" s="84">
        <f>T329/'סכום נכסי הקרן'!$C$42</f>
        <v>3.9161936817116587E-8</v>
      </c>
    </row>
    <row r="330" spans="2:21">
      <c r="B330" s="76" t="s">
        <v>1051</v>
      </c>
      <c r="C330" s="73" t="s">
        <v>1052</v>
      </c>
      <c r="D330" s="86" t="s">
        <v>28</v>
      </c>
      <c r="E330" s="86" t="s">
        <v>907</v>
      </c>
      <c r="F330" s="73"/>
      <c r="G330" s="86" t="s">
        <v>961</v>
      </c>
      <c r="H330" s="73" t="s">
        <v>1020</v>
      </c>
      <c r="I330" s="73" t="s">
        <v>301</v>
      </c>
      <c r="J330" s="73"/>
      <c r="K330" s="83">
        <v>3.7500000000271552</v>
      </c>
      <c r="L330" s="86" t="s">
        <v>127</v>
      </c>
      <c r="M330" s="87">
        <v>6.2539999999999998E-2</v>
      </c>
      <c r="N330" s="87">
        <v>6.6700000000271556E-2</v>
      </c>
      <c r="O330" s="83">
        <v>5126.4179999999997</v>
      </c>
      <c r="P330" s="85">
        <v>100.7499</v>
      </c>
      <c r="Q330" s="73"/>
      <c r="R330" s="83">
        <v>18.412726449999997</v>
      </c>
      <c r="S330" s="84">
        <v>3.943398461538461E-6</v>
      </c>
      <c r="T330" s="84">
        <f t="shared" si="6"/>
        <v>1.5524067567160937E-3</v>
      </c>
      <c r="U330" s="84">
        <f>T330/'סכום נכסי הקרן'!$C$42</f>
        <v>4.384930309997496E-8</v>
      </c>
    </row>
    <row r="331" spans="2:21">
      <c r="B331" s="76" t="s">
        <v>1053</v>
      </c>
      <c r="C331" s="73" t="s">
        <v>1054</v>
      </c>
      <c r="D331" s="86" t="s">
        <v>28</v>
      </c>
      <c r="E331" s="86" t="s">
        <v>907</v>
      </c>
      <c r="F331" s="73"/>
      <c r="G331" s="86" t="s">
        <v>909</v>
      </c>
      <c r="H331" s="73" t="s">
        <v>1055</v>
      </c>
      <c r="I331" s="73" t="s">
        <v>301</v>
      </c>
      <c r="J331" s="73"/>
      <c r="K331" s="83">
        <v>7.5699999999106709</v>
      </c>
      <c r="L331" s="86" t="s">
        <v>127</v>
      </c>
      <c r="M331" s="87">
        <v>4.4999999999999998E-2</v>
      </c>
      <c r="N331" s="87">
        <v>7.6899999998881641E-2</v>
      </c>
      <c r="O331" s="83">
        <v>4986.6066000000001</v>
      </c>
      <c r="P331" s="85">
        <v>79.974999999999994</v>
      </c>
      <c r="Q331" s="73"/>
      <c r="R331" s="83">
        <v>14.217357711</v>
      </c>
      <c r="S331" s="84">
        <v>3.3244044000000002E-6</v>
      </c>
      <c r="T331" s="84">
        <f t="shared" si="6"/>
        <v>1.1986884306971312E-3</v>
      </c>
      <c r="U331" s="84">
        <f>T331/'סכום נכסי הקרן'!$C$42</f>
        <v>3.3858170284738317E-8</v>
      </c>
    </row>
    <row r="332" spans="2:21">
      <c r="B332" s="76" t="s">
        <v>1056</v>
      </c>
      <c r="C332" s="73" t="s">
        <v>1057</v>
      </c>
      <c r="D332" s="86" t="s">
        <v>28</v>
      </c>
      <c r="E332" s="86" t="s">
        <v>907</v>
      </c>
      <c r="F332" s="73"/>
      <c r="G332" s="86" t="s">
        <v>1012</v>
      </c>
      <c r="H332" s="73" t="s">
        <v>1055</v>
      </c>
      <c r="I332" s="73" t="s">
        <v>911</v>
      </c>
      <c r="J332" s="73"/>
      <c r="K332" s="83">
        <v>6.670000000096528</v>
      </c>
      <c r="L332" s="86" t="s">
        <v>129</v>
      </c>
      <c r="M332" s="87">
        <v>0.03</v>
      </c>
      <c r="N332" s="87">
        <v>4.030000000006894E-2</v>
      </c>
      <c r="O332" s="83">
        <v>1584.5291999999999</v>
      </c>
      <c r="P332" s="85">
        <v>93.871399999999994</v>
      </c>
      <c r="Q332" s="73"/>
      <c r="R332" s="83">
        <v>5.8013838320000009</v>
      </c>
      <c r="S332" s="84">
        <v>3.1690583999999997E-6</v>
      </c>
      <c r="T332" s="84">
        <f t="shared" si="6"/>
        <v>4.8912405686124256E-4</v>
      </c>
      <c r="U332" s="84">
        <f>T332/'סכום נכסי הקרן'!$C$42</f>
        <v>1.3815804994412559E-8</v>
      </c>
    </row>
    <row r="333" spans="2:21">
      <c r="B333" s="76" t="s">
        <v>1058</v>
      </c>
      <c r="C333" s="73" t="s">
        <v>1059</v>
      </c>
      <c r="D333" s="86" t="s">
        <v>28</v>
      </c>
      <c r="E333" s="86" t="s">
        <v>907</v>
      </c>
      <c r="F333" s="73"/>
      <c r="G333" s="86" t="s">
        <v>1012</v>
      </c>
      <c r="H333" s="73" t="s">
        <v>1055</v>
      </c>
      <c r="I333" s="73" t="s">
        <v>911</v>
      </c>
      <c r="J333" s="73"/>
      <c r="K333" s="83">
        <v>4.9400000000455826</v>
      </c>
      <c r="L333" s="86" t="s">
        <v>130</v>
      </c>
      <c r="M333" s="87">
        <v>0.06</v>
      </c>
      <c r="N333" s="87">
        <v>6.5700000001050918E-2</v>
      </c>
      <c r="O333" s="83">
        <v>3681.7002000000002</v>
      </c>
      <c r="P333" s="85">
        <v>97.538300000000007</v>
      </c>
      <c r="Q333" s="73"/>
      <c r="R333" s="83">
        <v>15.795676161999999</v>
      </c>
      <c r="S333" s="84">
        <v>2.9453601600000001E-6</v>
      </c>
      <c r="T333" s="84">
        <f t="shared" si="6"/>
        <v>1.3317590128423451E-3</v>
      </c>
      <c r="U333" s="84">
        <f>T333/'סכום נכסי הקרן'!$C$42</f>
        <v>3.761688382095022E-8</v>
      </c>
    </row>
    <row r="334" spans="2:21">
      <c r="B334" s="76" t="s">
        <v>1060</v>
      </c>
      <c r="C334" s="73" t="s">
        <v>1061</v>
      </c>
      <c r="D334" s="86" t="s">
        <v>28</v>
      </c>
      <c r="E334" s="86" t="s">
        <v>907</v>
      </c>
      <c r="F334" s="73"/>
      <c r="G334" s="86" t="s">
        <v>1012</v>
      </c>
      <c r="H334" s="73" t="s">
        <v>1055</v>
      </c>
      <c r="I334" s="73" t="s">
        <v>911</v>
      </c>
      <c r="J334" s="73"/>
      <c r="K334" s="83">
        <v>5.1400000002711854</v>
      </c>
      <c r="L334" s="86" t="s">
        <v>129</v>
      </c>
      <c r="M334" s="87">
        <v>0.05</v>
      </c>
      <c r="N334" s="87">
        <v>4.6100000002937846E-2</v>
      </c>
      <c r="O334" s="83">
        <v>1553.46</v>
      </c>
      <c r="P334" s="85">
        <v>102.2456</v>
      </c>
      <c r="Q334" s="73"/>
      <c r="R334" s="83">
        <v>6.1950214379999995</v>
      </c>
      <c r="S334" s="84">
        <v>1.55346E-6</v>
      </c>
      <c r="T334" s="84">
        <f t="shared" si="6"/>
        <v>5.2231228028439274E-4</v>
      </c>
      <c r="U334" s="84">
        <f>T334/'סכום נכסי הקרן'!$C$42</f>
        <v>1.4753240020339559E-8</v>
      </c>
    </row>
    <row r="335" spans="2:21">
      <c r="B335" s="76" t="s">
        <v>1062</v>
      </c>
      <c r="C335" s="73" t="s">
        <v>1063</v>
      </c>
      <c r="D335" s="86" t="s">
        <v>28</v>
      </c>
      <c r="E335" s="86" t="s">
        <v>907</v>
      </c>
      <c r="F335" s="73"/>
      <c r="G335" s="86" t="s">
        <v>992</v>
      </c>
      <c r="H335" s="73" t="s">
        <v>1064</v>
      </c>
      <c r="I335" s="73" t="s">
        <v>883</v>
      </c>
      <c r="J335" s="73"/>
      <c r="K335" s="83">
        <v>8.6799999999412414</v>
      </c>
      <c r="L335" s="86" t="s">
        <v>127</v>
      </c>
      <c r="M335" s="87">
        <v>3.6249999999999998E-2</v>
      </c>
      <c r="N335" s="87">
        <v>4.279999999963003E-2</v>
      </c>
      <c r="O335" s="83">
        <v>5437.11</v>
      </c>
      <c r="P335" s="85">
        <v>94.824799999999996</v>
      </c>
      <c r="Q335" s="73"/>
      <c r="R335" s="83">
        <v>18.380173831</v>
      </c>
      <c r="S335" s="84">
        <v>1.3592775E-5</v>
      </c>
      <c r="T335" s="84">
        <f t="shared" si="6"/>
        <v>1.5496621927417345E-3</v>
      </c>
      <c r="U335" s="84">
        <f>T335/'סכום נכסי הקרן'!$C$42</f>
        <v>4.3771780107326095E-8</v>
      </c>
    </row>
    <row r="336" spans="2:21">
      <c r="B336" s="76" t="s">
        <v>1039</v>
      </c>
      <c r="C336" s="73" t="s">
        <v>1040</v>
      </c>
      <c r="D336" s="86" t="s">
        <v>28</v>
      </c>
      <c r="E336" s="86" t="s">
        <v>907</v>
      </c>
      <c r="F336" s="73"/>
      <c r="G336" s="86" t="s">
        <v>909</v>
      </c>
      <c r="H336" s="118" t="s">
        <v>1055</v>
      </c>
      <c r="I336" s="118" t="s">
        <v>301</v>
      </c>
      <c r="J336" s="73"/>
      <c r="K336" s="83">
        <v>5.2900000002088889</v>
      </c>
      <c r="L336" s="86" t="s">
        <v>127</v>
      </c>
      <c r="M336" s="87">
        <v>6.4899999999999999E-2</v>
      </c>
      <c r="N336" s="87">
        <v>0.12180000000417777</v>
      </c>
      <c r="O336" s="83">
        <v>4499.5968899999998</v>
      </c>
      <c r="P336" s="85">
        <v>74.608900000000006</v>
      </c>
      <c r="Q336" s="73"/>
      <c r="R336" s="83">
        <v>11.968054350000001</v>
      </c>
      <c r="S336" s="84">
        <v>1.9062615243832691E-6</v>
      </c>
      <c r="T336" s="84">
        <f>R336/$R$11</f>
        <v>1.0090460252118415E-3</v>
      </c>
      <c r="U336" s="84">
        <f>T336/'סכום נכסי הקרן'!$C$42</f>
        <v>2.850152823022708E-8</v>
      </c>
    </row>
    <row r="337" spans="2:21">
      <c r="B337" s="76" t="s">
        <v>1065</v>
      </c>
      <c r="C337" s="73" t="s">
        <v>1066</v>
      </c>
      <c r="D337" s="86" t="s">
        <v>28</v>
      </c>
      <c r="E337" s="86" t="s">
        <v>907</v>
      </c>
      <c r="F337" s="73"/>
      <c r="G337" s="86" t="s">
        <v>1017</v>
      </c>
      <c r="H337" s="73" t="s">
        <v>1067</v>
      </c>
      <c r="I337" s="73" t="s">
        <v>883</v>
      </c>
      <c r="J337" s="73"/>
      <c r="K337" s="83">
        <v>4.0699999999786991</v>
      </c>
      <c r="L337" s="86" t="s">
        <v>127</v>
      </c>
      <c r="M337" s="87">
        <v>0.05</v>
      </c>
      <c r="N337" s="87">
        <v>5.8899999999360964E-2</v>
      </c>
      <c r="O337" s="83">
        <v>3324.4043999999999</v>
      </c>
      <c r="P337" s="85">
        <v>99.0291</v>
      </c>
      <c r="Q337" s="73"/>
      <c r="R337" s="83">
        <v>11.736436775</v>
      </c>
      <c r="S337" s="84">
        <v>3.3244043999999998E-6</v>
      </c>
      <c r="T337" s="84">
        <f t="shared" si="6"/>
        <v>9.8951797273245435E-4</v>
      </c>
      <c r="U337" s="84">
        <f>T337/'סכום נכסי הקרן'!$C$42</f>
        <v>2.7949938585041414E-8</v>
      </c>
    </row>
    <row r="338" spans="2:21">
      <c r="B338" s="76" t="s">
        <v>1068</v>
      </c>
      <c r="C338" s="73" t="s">
        <v>1069</v>
      </c>
      <c r="D338" s="86" t="s">
        <v>28</v>
      </c>
      <c r="E338" s="86" t="s">
        <v>907</v>
      </c>
      <c r="F338" s="73"/>
      <c r="G338" s="86" t="s">
        <v>961</v>
      </c>
      <c r="H338" s="73" t="s">
        <v>1067</v>
      </c>
      <c r="I338" s="73" t="s">
        <v>883</v>
      </c>
      <c r="J338" s="73"/>
      <c r="K338" s="83">
        <v>6.0200000000832254</v>
      </c>
      <c r="L338" s="86" t="s">
        <v>127</v>
      </c>
      <c r="M338" s="87">
        <v>0.04</v>
      </c>
      <c r="N338" s="87">
        <v>4.4700000000832248E-2</v>
      </c>
      <c r="O338" s="83">
        <v>4815.7259999999997</v>
      </c>
      <c r="P338" s="85">
        <v>97.9833</v>
      </c>
      <c r="Q338" s="73"/>
      <c r="R338" s="83">
        <v>16.82184058</v>
      </c>
      <c r="S338" s="84">
        <v>3.8525808E-6</v>
      </c>
      <c r="T338" s="84">
        <f t="shared" si="6"/>
        <v>1.4182765951423221E-3</v>
      </c>
      <c r="U338" s="84">
        <f>T338/'סכום נכסי הקרן'!$C$42</f>
        <v>4.0060660668310671E-8</v>
      </c>
    </row>
    <row r="339" spans="2:21">
      <c r="B339" s="76" t="s">
        <v>1070</v>
      </c>
      <c r="C339" s="73" t="s">
        <v>1071</v>
      </c>
      <c r="D339" s="86" t="s">
        <v>28</v>
      </c>
      <c r="E339" s="86" t="s">
        <v>907</v>
      </c>
      <c r="F339" s="73"/>
      <c r="G339" s="86" t="s">
        <v>939</v>
      </c>
      <c r="H339" s="73" t="s">
        <v>920</v>
      </c>
      <c r="I339" s="73" t="s">
        <v>911</v>
      </c>
      <c r="J339" s="73"/>
      <c r="K339" s="83">
        <v>6.6699999999315152</v>
      </c>
      <c r="L339" s="86" t="s">
        <v>127</v>
      </c>
      <c r="M339" s="87">
        <v>5.8749999999999997E-2</v>
      </c>
      <c r="N339" s="87">
        <v>5.3799999999344934E-2</v>
      </c>
      <c r="O339" s="83">
        <v>4660.38</v>
      </c>
      <c r="P339" s="85">
        <v>101.0699</v>
      </c>
      <c r="Q339" s="73"/>
      <c r="R339" s="83">
        <v>16.792001844999998</v>
      </c>
      <c r="S339" s="84">
        <v>4.6603799999999998E-6</v>
      </c>
      <c r="T339" s="84">
        <f t="shared" si="6"/>
        <v>1.4157608431187611E-3</v>
      </c>
      <c r="U339" s="84">
        <f>T339/'סכום נכסי הקרן'!$C$42</f>
        <v>3.9989600701244529E-8</v>
      </c>
    </row>
    <row r="340" spans="2:21">
      <c r="B340" s="76" t="s">
        <v>1034</v>
      </c>
      <c r="C340" s="73" t="s">
        <v>1035</v>
      </c>
      <c r="D340" s="86" t="s">
        <v>28</v>
      </c>
      <c r="E340" s="86" t="s">
        <v>907</v>
      </c>
      <c r="F340" s="73"/>
      <c r="G340" s="86" t="s">
        <v>909</v>
      </c>
      <c r="H340" s="118" t="s">
        <v>1067</v>
      </c>
      <c r="I340" s="118" t="s">
        <v>883</v>
      </c>
      <c r="J340" s="73"/>
      <c r="K340" s="83">
        <v>6.3400000002231938</v>
      </c>
      <c r="L340" s="86" t="s">
        <v>127</v>
      </c>
      <c r="M340" s="87">
        <v>5.1249999999999997E-2</v>
      </c>
      <c r="N340" s="87">
        <v>0.1054000000034549</v>
      </c>
      <c r="O340" s="83">
        <v>5074.687782</v>
      </c>
      <c r="P340" s="85">
        <v>72.316000000000003</v>
      </c>
      <c r="Q340" s="73"/>
      <c r="R340" s="83">
        <v>13.082871961999999</v>
      </c>
      <c r="S340" s="84">
        <v>9.2267050581818186E-6</v>
      </c>
      <c r="T340" s="84">
        <f>R340/$R$11</f>
        <v>1.1030381017288365E-3</v>
      </c>
      <c r="U340" s="84">
        <f>T340/'סכום נכסי הקרן'!$C$42</f>
        <v>3.1156429746443231E-8</v>
      </c>
    </row>
    <row r="341" spans="2:21">
      <c r="B341" s="76" t="s">
        <v>1072</v>
      </c>
      <c r="C341" s="73" t="s">
        <v>1073</v>
      </c>
      <c r="D341" s="86" t="s">
        <v>28</v>
      </c>
      <c r="E341" s="86" t="s">
        <v>907</v>
      </c>
      <c r="F341" s="73"/>
      <c r="G341" s="86" t="s">
        <v>992</v>
      </c>
      <c r="H341" s="73" t="s">
        <v>1067</v>
      </c>
      <c r="I341" s="73" t="s">
        <v>883</v>
      </c>
      <c r="J341" s="73"/>
      <c r="K341" s="83">
        <v>5.6600000008585774</v>
      </c>
      <c r="L341" s="86" t="s">
        <v>127</v>
      </c>
      <c r="M341" s="87">
        <v>6.5000000000000002E-2</v>
      </c>
      <c r="N341" s="87">
        <v>9.9400000011227549E-2</v>
      </c>
      <c r="O341" s="83">
        <v>310.69200000000001</v>
      </c>
      <c r="P341" s="85">
        <v>82.021199999999993</v>
      </c>
      <c r="Q341" s="73"/>
      <c r="R341" s="83">
        <v>0.90848036700000001</v>
      </c>
      <c r="S341" s="84">
        <v>4.14256E-7</v>
      </c>
      <c r="T341" s="84">
        <f t="shared" si="6"/>
        <v>7.6595449560633465E-5</v>
      </c>
      <c r="U341" s="84">
        <f>T341/'סכום נכסי הקרן'!$C$42</f>
        <v>2.1635161463531919E-9</v>
      </c>
    </row>
    <row r="342" spans="2:21">
      <c r="B342" s="76" t="s">
        <v>1074</v>
      </c>
      <c r="C342" s="73" t="s">
        <v>1075</v>
      </c>
      <c r="D342" s="86" t="s">
        <v>28</v>
      </c>
      <c r="E342" s="86" t="s">
        <v>907</v>
      </c>
      <c r="F342" s="73"/>
      <c r="G342" s="86" t="s">
        <v>992</v>
      </c>
      <c r="H342" s="73" t="s">
        <v>1067</v>
      </c>
      <c r="I342" s="73" t="s">
        <v>883</v>
      </c>
      <c r="J342" s="73"/>
      <c r="K342" s="83">
        <v>6.3799999998936965</v>
      </c>
      <c r="L342" s="86" t="s">
        <v>127</v>
      </c>
      <c r="M342" s="87">
        <v>6.8750000000000006E-2</v>
      </c>
      <c r="N342" s="87">
        <v>9.9799999998936975E-2</v>
      </c>
      <c r="O342" s="83">
        <v>3572.9580000000001</v>
      </c>
      <c r="P342" s="85">
        <v>81.238299999999995</v>
      </c>
      <c r="Q342" s="73"/>
      <c r="R342" s="83">
        <v>10.347804795</v>
      </c>
      <c r="S342" s="84">
        <v>4.7639439999999998E-6</v>
      </c>
      <c r="T342" s="84">
        <f t="shared" si="6"/>
        <v>8.7244016384858611E-4</v>
      </c>
      <c r="U342" s="84">
        <f>T342/'סכום נכסי הקרן'!$C$42</f>
        <v>2.4642957147464129E-8</v>
      </c>
    </row>
    <row r="343" spans="2:21">
      <c r="B343" s="76" t="s">
        <v>1076</v>
      </c>
      <c r="C343" s="73" t="s">
        <v>1077</v>
      </c>
      <c r="D343" s="86" t="s">
        <v>28</v>
      </c>
      <c r="E343" s="86" t="s">
        <v>907</v>
      </c>
      <c r="F343" s="73"/>
      <c r="G343" s="86" t="s">
        <v>1078</v>
      </c>
      <c r="H343" s="73" t="s">
        <v>1067</v>
      </c>
      <c r="I343" s="73" t="s">
        <v>883</v>
      </c>
      <c r="J343" s="73"/>
      <c r="K343" s="83">
        <v>3.0599999999678413</v>
      </c>
      <c r="L343" s="86" t="s">
        <v>127</v>
      </c>
      <c r="M343" s="87">
        <v>4.6249999999999999E-2</v>
      </c>
      <c r="N343" s="87">
        <v>4.130000000043161E-2</v>
      </c>
      <c r="O343" s="83">
        <v>3235.0804499999999</v>
      </c>
      <c r="P343" s="85">
        <v>102.45650000000001</v>
      </c>
      <c r="Q343" s="73"/>
      <c r="R343" s="83">
        <v>11.816376272999999</v>
      </c>
      <c r="S343" s="84">
        <v>2.1567203E-6</v>
      </c>
      <c r="T343" s="84">
        <f t="shared" si="6"/>
        <v>9.9625780114193443E-4</v>
      </c>
      <c r="U343" s="84">
        <f>T343/'סכום נכסי הקרן'!$C$42</f>
        <v>2.814031187315714E-8</v>
      </c>
    </row>
    <row r="344" spans="2:21">
      <c r="B344" s="76" t="s">
        <v>1079</v>
      </c>
      <c r="C344" s="73" t="s">
        <v>1080</v>
      </c>
      <c r="D344" s="86" t="s">
        <v>28</v>
      </c>
      <c r="E344" s="86" t="s">
        <v>907</v>
      </c>
      <c r="F344" s="73"/>
      <c r="G344" s="86" t="s">
        <v>1078</v>
      </c>
      <c r="H344" s="73" t="s">
        <v>1067</v>
      </c>
      <c r="I344" s="73" t="s">
        <v>883</v>
      </c>
      <c r="J344" s="73"/>
      <c r="K344" s="83">
        <v>1.0900000001549506</v>
      </c>
      <c r="L344" s="86" t="s">
        <v>127</v>
      </c>
      <c r="M344" s="87">
        <v>0</v>
      </c>
      <c r="N344" s="87">
        <v>4.5699999999179675E-2</v>
      </c>
      <c r="O344" s="83">
        <v>611.59720200000004</v>
      </c>
      <c r="P344" s="85">
        <v>100.6378</v>
      </c>
      <c r="Q344" s="73"/>
      <c r="R344" s="83">
        <v>2.1942500740000002</v>
      </c>
      <c r="S344" s="84">
        <v>1.223194404E-6</v>
      </c>
      <c r="T344" s="84">
        <f t="shared" si="6"/>
        <v>1.8500077378830494E-4</v>
      </c>
      <c r="U344" s="84">
        <f>T344/'סכום נכסי הקרן'!$C$42</f>
        <v>5.2255344602682938E-9</v>
      </c>
    </row>
    <row r="345" spans="2:21">
      <c r="B345" s="76" t="s">
        <v>1081</v>
      </c>
      <c r="C345" s="73" t="s">
        <v>1082</v>
      </c>
      <c r="D345" s="86" t="s">
        <v>28</v>
      </c>
      <c r="E345" s="86" t="s">
        <v>907</v>
      </c>
      <c r="F345" s="73"/>
      <c r="G345" s="86" t="s">
        <v>1083</v>
      </c>
      <c r="H345" s="73" t="s">
        <v>920</v>
      </c>
      <c r="I345" s="73" t="s">
        <v>911</v>
      </c>
      <c r="J345" s="73"/>
      <c r="K345" s="83">
        <v>8.3800000001210861</v>
      </c>
      <c r="L345" s="86" t="s">
        <v>127</v>
      </c>
      <c r="M345" s="87">
        <v>0.04</v>
      </c>
      <c r="N345" s="87">
        <v>5.2600000001210852E-2</v>
      </c>
      <c r="O345" s="83">
        <v>3883.65</v>
      </c>
      <c r="P345" s="85">
        <v>89.474900000000005</v>
      </c>
      <c r="Q345" s="73"/>
      <c r="R345" s="83">
        <v>12.387988275</v>
      </c>
      <c r="S345" s="84">
        <v>5.1781999999999998E-6</v>
      </c>
      <c r="T345" s="84">
        <f t="shared" si="6"/>
        <v>1.0444513338343626E-3</v>
      </c>
      <c r="U345" s="84">
        <f>T345/'סכום נכסי הקרן'!$C$42</f>
        <v>2.9501587075900481E-8</v>
      </c>
    </row>
    <row r="346" spans="2:21">
      <c r="B346" s="76" t="s">
        <v>1084</v>
      </c>
      <c r="C346" s="73" t="s">
        <v>1085</v>
      </c>
      <c r="D346" s="86" t="s">
        <v>28</v>
      </c>
      <c r="E346" s="86" t="s">
        <v>907</v>
      </c>
      <c r="F346" s="73"/>
      <c r="G346" s="86" t="s">
        <v>936</v>
      </c>
      <c r="H346" s="73" t="s">
        <v>1086</v>
      </c>
      <c r="I346" s="73" t="s">
        <v>883</v>
      </c>
      <c r="J346" s="73"/>
      <c r="K346" s="83">
        <v>8.3300000008376234</v>
      </c>
      <c r="L346" s="86" t="s">
        <v>127</v>
      </c>
      <c r="M346" s="87">
        <v>4.4999999999999998E-2</v>
      </c>
      <c r="N346" s="87">
        <v>4.7500000005908011E-2</v>
      </c>
      <c r="O346" s="83">
        <v>1087.422</v>
      </c>
      <c r="P346" s="85">
        <v>98.239000000000004</v>
      </c>
      <c r="Q346" s="73"/>
      <c r="R346" s="83">
        <v>3.8083914569999999</v>
      </c>
      <c r="S346" s="84">
        <v>3.9542618181818185E-7</v>
      </c>
      <c r="T346" s="84">
        <f t="shared" si="6"/>
        <v>3.2109164528790625E-4</v>
      </c>
      <c r="U346" s="84">
        <f>T346/'סכום נכסי הקרן'!$C$42</f>
        <v>9.0695591320941094E-9</v>
      </c>
    </row>
    <row r="347" spans="2:21">
      <c r="B347" s="76" t="s">
        <v>1087</v>
      </c>
      <c r="C347" s="73" t="s">
        <v>1088</v>
      </c>
      <c r="D347" s="86" t="s">
        <v>28</v>
      </c>
      <c r="E347" s="86" t="s">
        <v>907</v>
      </c>
      <c r="F347" s="73"/>
      <c r="G347" s="86" t="s">
        <v>936</v>
      </c>
      <c r="H347" s="73" t="s">
        <v>1086</v>
      </c>
      <c r="I347" s="73" t="s">
        <v>883</v>
      </c>
      <c r="J347" s="73"/>
      <c r="K347" s="83">
        <v>6.3199999998426186</v>
      </c>
      <c r="L347" s="86" t="s">
        <v>127</v>
      </c>
      <c r="M347" s="87">
        <v>4.7500000000000001E-2</v>
      </c>
      <c r="N347" s="87">
        <v>4.4899999998674993E-2</v>
      </c>
      <c r="O347" s="83">
        <v>4971.0720000000001</v>
      </c>
      <c r="P347" s="85">
        <v>97.522599999999997</v>
      </c>
      <c r="Q347" s="73"/>
      <c r="R347" s="83">
        <v>17.282836920999998</v>
      </c>
      <c r="S347" s="84">
        <v>1.6298596721311475E-6</v>
      </c>
      <c r="T347" s="84">
        <f t="shared" si="6"/>
        <v>1.4571439424921652E-3</v>
      </c>
      <c r="U347" s="84">
        <f>T347/'סכום נכסי הקרן'!$C$42</f>
        <v>4.1158508308603418E-8</v>
      </c>
    </row>
    <row r="348" spans="2:21">
      <c r="B348" s="76" t="s">
        <v>1089</v>
      </c>
      <c r="C348" s="73" t="s">
        <v>1090</v>
      </c>
      <c r="D348" s="86" t="s">
        <v>28</v>
      </c>
      <c r="E348" s="86" t="s">
        <v>907</v>
      </c>
      <c r="F348" s="73"/>
      <c r="G348" s="86" t="s">
        <v>909</v>
      </c>
      <c r="H348" s="73" t="s">
        <v>1091</v>
      </c>
      <c r="I348" s="73" t="s">
        <v>911</v>
      </c>
      <c r="J348" s="73"/>
      <c r="K348" s="83">
        <v>2.3500000001059242</v>
      </c>
      <c r="L348" s="86" t="s">
        <v>127</v>
      </c>
      <c r="M348" s="87">
        <v>7.7499999999999999E-2</v>
      </c>
      <c r="N348" s="87">
        <v>0.13920000000413726</v>
      </c>
      <c r="O348" s="83">
        <v>2505.9639990000001</v>
      </c>
      <c r="P348" s="85">
        <v>89.823599999999999</v>
      </c>
      <c r="Q348" s="73"/>
      <c r="R348" s="83">
        <v>8.0246273289999994</v>
      </c>
      <c r="S348" s="84">
        <v>5.9665809500000003E-6</v>
      </c>
      <c r="T348" s="84">
        <f t="shared" si="6"/>
        <v>6.7656931305076881E-4</v>
      </c>
      <c r="U348" s="84">
        <f>T348/'סכום נכסי הקרן'!$C$42</f>
        <v>1.9110386338991285E-8</v>
      </c>
    </row>
    <row r="349" spans="2:21">
      <c r="B349" s="76" t="s">
        <v>1096</v>
      </c>
      <c r="C349" s="73" t="s">
        <v>1097</v>
      </c>
      <c r="D349" s="86" t="s">
        <v>28</v>
      </c>
      <c r="E349" s="86" t="s">
        <v>907</v>
      </c>
      <c r="F349" s="73"/>
      <c r="G349" s="86" t="s">
        <v>992</v>
      </c>
      <c r="H349" s="73" t="s">
        <v>677</v>
      </c>
      <c r="I349" s="73"/>
      <c r="J349" s="73"/>
      <c r="K349" s="83">
        <v>4.3</v>
      </c>
      <c r="L349" s="86" t="s">
        <v>127</v>
      </c>
      <c r="M349" s="87">
        <v>4.2500000000000003E-2</v>
      </c>
      <c r="N349" s="87">
        <v>9.5500000000000002E-2</v>
      </c>
      <c r="O349" s="83">
        <v>5747.8019999999997</v>
      </c>
      <c r="P349" s="85">
        <v>80.293099999999995</v>
      </c>
      <c r="Q349" s="73"/>
      <c r="R349" s="83">
        <v>16.452781069</v>
      </c>
      <c r="S349" s="84">
        <v>1.2100635789473684E-5</v>
      </c>
      <c r="T349" s="84">
        <f>R349/$R$11</f>
        <v>1.3871605906732101E-3</v>
      </c>
      <c r="U349" s="84">
        <f>T349/'סכום נכסי הקרן'!$C$42</f>
        <v>3.9181757568125444E-8</v>
      </c>
    </row>
    <row r="350" spans="2:21">
      <c r="B350" s="125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</row>
    <row r="351" spans="2:21">
      <c r="B351" s="125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</row>
    <row r="352" spans="2:21">
      <c r="B352" s="126" t="s">
        <v>213</v>
      </c>
      <c r="C352" s="128"/>
      <c r="D352" s="128"/>
      <c r="E352" s="128"/>
      <c r="F352" s="128"/>
      <c r="G352" s="128"/>
      <c r="H352" s="128"/>
      <c r="I352" s="128"/>
      <c r="J352" s="128"/>
      <c r="K352" s="128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</row>
    <row r="353" spans="2:21">
      <c r="B353" s="126" t="s">
        <v>107</v>
      </c>
      <c r="C353" s="128"/>
      <c r="D353" s="128"/>
      <c r="E353" s="128"/>
      <c r="F353" s="128"/>
      <c r="G353" s="128"/>
      <c r="H353" s="128"/>
      <c r="I353" s="128"/>
      <c r="J353" s="128"/>
      <c r="K353" s="128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</row>
    <row r="354" spans="2:21">
      <c r="B354" s="126" t="s">
        <v>195</v>
      </c>
      <c r="C354" s="128"/>
      <c r="D354" s="128"/>
      <c r="E354" s="128"/>
      <c r="F354" s="128"/>
      <c r="G354" s="128"/>
      <c r="H354" s="128"/>
      <c r="I354" s="128"/>
      <c r="J354" s="128"/>
      <c r="K354" s="128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</row>
    <row r="355" spans="2:21">
      <c r="B355" s="126" t="s">
        <v>203</v>
      </c>
      <c r="C355" s="128"/>
      <c r="D355" s="128"/>
      <c r="E355" s="128"/>
      <c r="F355" s="128"/>
      <c r="G355" s="128"/>
      <c r="H355" s="128"/>
      <c r="I355" s="128"/>
      <c r="J355" s="128"/>
      <c r="K355" s="128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</row>
    <row r="356" spans="2:21">
      <c r="B356" s="145" t="s">
        <v>209</v>
      </c>
      <c r="C356" s="145"/>
      <c r="D356" s="145"/>
      <c r="E356" s="145"/>
      <c r="F356" s="145"/>
      <c r="G356" s="145"/>
      <c r="H356" s="145"/>
      <c r="I356" s="145"/>
      <c r="J356" s="145"/>
      <c r="K356" s="145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</row>
    <row r="357" spans="2:21">
      <c r="B357" s="125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</row>
    <row r="358" spans="2:21">
      <c r="B358" s="125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</row>
    <row r="359" spans="2:21">
      <c r="B359" s="125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</row>
    <row r="360" spans="2:21">
      <c r="B360" s="125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</row>
    <row r="361" spans="2:21">
      <c r="B361" s="125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</row>
    <row r="362" spans="2:21">
      <c r="B362" s="125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</row>
    <row r="363" spans="2:21">
      <c r="B363" s="125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</row>
    <row r="364" spans="2:21">
      <c r="B364" s="125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</row>
    <row r="365" spans="2:21">
      <c r="B365" s="125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</row>
    <row r="366" spans="2:21">
      <c r="B366" s="125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</row>
    <row r="367" spans="2:21">
      <c r="B367" s="125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</row>
    <row r="368" spans="2:21">
      <c r="B368" s="125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</row>
    <row r="369" spans="2:21">
      <c r="B369" s="125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</row>
    <row r="370" spans="2:21">
      <c r="B370" s="125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</row>
    <row r="371" spans="2:21">
      <c r="B371" s="125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</row>
    <row r="372" spans="2:21">
      <c r="B372" s="125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</row>
    <row r="373" spans="2:21">
      <c r="B373" s="125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</row>
    <row r="374" spans="2:21">
      <c r="B374" s="125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</row>
    <row r="375" spans="2:21">
      <c r="B375" s="125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</row>
    <row r="376" spans="2:21">
      <c r="B376" s="125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</row>
    <row r="377" spans="2:21">
      <c r="B377" s="125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</row>
    <row r="378" spans="2:21">
      <c r="B378" s="125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</row>
    <row r="379" spans="2:21">
      <c r="B379" s="125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</row>
    <row r="380" spans="2:21">
      <c r="B380" s="125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</row>
    <row r="381" spans="2:21">
      <c r="B381" s="125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</row>
    <row r="382" spans="2:21">
      <c r="B382" s="125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</row>
    <row r="383" spans="2:21">
      <c r="B383" s="125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</row>
    <row r="384" spans="2:21">
      <c r="B384" s="125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</row>
    <row r="385" spans="2:21">
      <c r="B385" s="125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</row>
    <row r="386" spans="2:21">
      <c r="B386" s="125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</row>
    <row r="387" spans="2:21">
      <c r="B387" s="125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</row>
    <row r="388" spans="2:21">
      <c r="B388" s="125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</row>
    <row r="389" spans="2:21">
      <c r="B389" s="125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</row>
    <row r="390" spans="2:21">
      <c r="B390" s="125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</row>
    <row r="391" spans="2:21">
      <c r="B391" s="125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</row>
    <row r="392" spans="2:21">
      <c r="B392" s="125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</row>
    <row r="393" spans="2:21">
      <c r="B393" s="125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</row>
    <row r="394" spans="2:21">
      <c r="B394" s="125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</row>
    <row r="395" spans="2:21">
      <c r="B395" s="125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</row>
    <row r="396" spans="2:21">
      <c r="B396" s="125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</row>
    <row r="397" spans="2:21">
      <c r="B397" s="125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</row>
    <row r="398" spans="2:21">
      <c r="B398" s="125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</row>
    <row r="399" spans="2:21">
      <c r="B399" s="125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</row>
    <row r="400" spans="2:21">
      <c r="B400" s="125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</row>
    <row r="401" spans="2:21">
      <c r="B401" s="125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</row>
    <row r="402" spans="2:21">
      <c r="B402" s="125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</row>
    <row r="403" spans="2:21">
      <c r="B403" s="125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</row>
    <row r="404" spans="2:21">
      <c r="B404" s="125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</row>
    <row r="405" spans="2:21">
      <c r="B405" s="125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</row>
    <row r="406" spans="2:21">
      <c r="B406" s="125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</row>
    <row r="407" spans="2:21">
      <c r="B407" s="125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</row>
    <row r="408" spans="2:21">
      <c r="B408" s="125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</row>
    <row r="409" spans="2:21">
      <c r="B409" s="125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</row>
    <row r="410" spans="2:21">
      <c r="B410" s="125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</row>
    <row r="411" spans="2:21">
      <c r="B411" s="125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</row>
    <row r="412" spans="2:21">
      <c r="B412" s="125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</row>
    <row r="413" spans="2:21">
      <c r="B413" s="125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</row>
    <row r="414" spans="2:21">
      <c r="B414" s="125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</row>
    <row r="415" spans="2:21">
      <c r="B415" s="125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</row>
    <row r="416" spans="2:21">
      <c r="B416" s="125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</row>
    <row r="417" spans="2:21">
      <c r="B417" s="125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</row>
    <row r="418" spans="2:21">
      <c r="B418" s="125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</row>
    <row r="419" spans="2:21">
      <c r="B419" s="125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</row>
    <row r="420" spans="2:21">
      <c r="B420" s="125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</row>
    <row r="421" spans="2:21">
      <c r="B421" s="125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</row>
    <row r="422" spans="2:21">
      <c r="B422" s="125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</row>
    <row r="423" spans="2:21">
      <c r="B423" s="125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</row>
    <row r="424" spans="2:21">
      <c r="B424" s="125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</row>
    <row r="425" spans="2:21">
      <c r="B425" s="125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</row>
    <row r="426" spans="2:21">
      <c r="B426" s="125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</row>
    <row r="427" spans="2:21">
      <c r="B427" s="125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</row>
    <row r="428" spans="2:21">
      <c r="B428" s="125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</row>
    <row r="429" spans="2:21">
      <c r="B429" s="125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</row>
    <row r="430" spans="2:21">
      <c r="B430" s="125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</row>
    <row r="431" spans="2:21">
      <c r="B431" s="125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</row>
    <row r="432" spans="2:21">
      <c r="B432" s="125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</row>
    <row r="433" spans="2:21">
      <c r="B433" s="125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</row>
    <row r="434" spans="2:21">
      <c r="B434" s="125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</row>
    <row r="435" spans="2:21">
      <c r="B435" s="125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</row>
    <row r="436" spans="2:21">
      <c r="B436" s="125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</row>
    <row r="437" spans="2:21">
      <c r="B437" s="125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</row>
    <row r="438" spans="2:21">
      <c r="B438" s="125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</row>
    <row r="439" spans="2:21">
      <c r="B439" s="125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</row>
    <row r="440" spans="2:21">
      <c r="B440" s="125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</row>
    <row r="441" spans="2:21">
      <c r="B441" s="125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</row>
    <row r="442" spans="2:21">
      <c r="B442" s="125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</row>
    <row r="443" spans="2:21">
      <c r="B443" s="125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</row>
    <row r="444" spans="2:21">
      <c r="B444" s="125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</row>
    <row r="445" spans="2:21">
      <c r="B445" s="125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</row>
    <row r="446" spans="2:21">
      <c r="B446" s="125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</row>
    <row r="447" spans="2:21">
      <c r="B447" s="125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</row>
    <row r="448" spans="2:21">
      <c r="B448" s="125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</row>
    <row r="449" spans="2:21">
      <c r="B449" s="125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</row>
    <row r="450" spans="2:21">
      <c r="B450" s="125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</row>
    <row r="451" spans="2:21">
      <c r="B451" s="125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</row>
    <row r="452" spans="2:21">
      <c r="B452" s="125"/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  <c r="S452" s="110"/>
      <c r="T452" s="110"/>
      <c r="U452" s="110"/>
    </row>
    <row r="453" spans="2:21">
      <c r="B453" s="125"/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</row>
    <row r="454" spans="2:21">
      <c r="B454" s="125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</row>
    <row r="455" spans="2:21">
      <c r="B455" s="125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</row>
    <row r="456" spans="2:21">
      <c r="B456" s="125"/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</row>
    <row r="457" spans="2:21">
      <c r="B457" s="125"/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</row>
    <row r="458" spans="2:21">
      <c r="B458" s="125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</row>
    <row r="459" spans="2:21">
      <c r="B459" s="125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</row>
    <row r="460" spans="2:21">
      <c r="B460" s="125"/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</row>
    <row r="461" spans="2:21">
      <c r="B461" s="125"/>
      <c r="C461" s="110"/>
      <c r="D461" s="110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</row>
    <row r="462" spans="2:21">
      <c r="B462" s="125"/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</row>
    <row r="463" spans="2:21">
      <c r="B463" s="125"/>
      <c r="C463" s="110"/>
      <c r="D463" s="110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</row>
    <row r="464" spans="2:21">
      <c r="B464" s="125"/>
      <c r="C464" s="110"/>
      <c r="D464" s="110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</row>
    <row r="465" spans="2:21">
      <c r="B465" s="125"/>
      <c r="C465" s="110"/>
      <c r="D465" s="110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</row>
    <row r="466" spans="2:21">
      <c r="B466" s="125"/>
      <c r="C466" s="110"/>
      <c r="D466" s="110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</row>
    <row r="467" spans="2:21">
      <c r="B467" s="125"/>
      <c r="C467" s="110"/>
      <c r="D467" s="110"/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</row>
    <row r="468" spans="2:21">
      <c r="B468" s="125"/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</row>
    <row r="469" spans="2:21">
      <c r="B469" s="125"/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</row>
    <row r="470" spans="2:21">
      <c r="B470" s="125"/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</row>
    <row r="471" spans="2:21">
      <c r="B471" s="125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</row>
    <row r="472" spans="2:21">
      <c r="B472" s="125"/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</row>
    <row r="473" spans="2:21">
      <c r="B473" s="125"/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</row>
    <row r="474" spans="2:21">
      <c r="B474" s="125"/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</row>
    <row r="475" spans="2:21">
      <c r="B475" s="125"/>
      <c r="C475" s="110"/>
      <c r="D475" s="110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</row>
    <row r="476" spans="2:21">
      <c r="B476" s="125"/>
      <c r="C476" s="110"/>
      <c r="D476" s="110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  <c r="S476" s="110"/>
      <c r="T476" s="110"/>
      <c r="U476" s="110"/>
    </row>
    <row r="477" spans="2:21">
      <c r="B477" s="125"/>
      <c r="C477" s="110"/>
      <c r="D477" s="110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</row>
    <row r="478" spans="2:21">
      <c r="B478" s="125"/>
      <c r="C478" s="110"/>
      <c r="D478" s="110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</row>
    <row r="479" spans="2:21">
      <c r="B479" s="125"/>
      <c r="C479" s="110"/>
      <c r="D479" s="110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</row>
    <row r="480" spans="2:21">
      <c r="B480" s="125"/>
      <c r="C480" s="110"/>
      <c r="D480" s="110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</row>
    <row r="481" spans="2:21">
      <c r="B481" s="125"/>
      <c r="C481" s="110"/>
      <c r="D481" s="110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</row>
    <row r="482" spans="2:21">
      <c r="B482" s="125"/>
      <c r="C482" s="110"/>
      <c r="D482" s="110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</row>
    <row r="483" spans="2:21">
      <c r="B483" s="125"/>
      <c r="C483" s="110"/>
      <c r="D483" s="110"/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</row>
    <row r="484" spans="2:21">
      <c r="B484" s="125"/>
      <c r="C484" s="110"/>
      <c r="D484" s="110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</row>
    <row r="485" spans="2:21">
      <c r="B485" s="125"/>
      <c r="C485" s="110"/>
      <c r="D485" s="110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  <c r="T485" s="110"/>
      <c r="U485" s="110"/>
    </row>
    <row r="486" spans="2:21">
      <c r="B486" s="125"/>
      <c r="C486" s="110"/>
      <c r="D486" s="110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</row>
    <row r="487" spans="2:21">
      <c r="B487" s="125"/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</row>
    <row r="488" spans="2:21">
      <c r="B488" s="125"/>
      <c r="C488" s="110"/>
      <c r="D488" s="110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</row>
    <row r="489" spans="2:21">
      <c r="B489" s="125"/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</row>
    <row r="490" spans="2:21">
      <c r="B490" s="125"/>
      <c r="C490" s="110"/>
      <c r="D490" s="110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</row>
    <row r="491" spans="2:21">
      <c r="B491" s="125"/>
      <c r="C491" s="110"/>
      <c r="D491" s="110"/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</row>
    <row r="492" spans="2:21">
      <c r="B492" s="125"/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</row>
    <row r="493" spans="2:21">
      <c r="B493" s="125"/>
      <c r="C493" s="110"/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</row>
    <row r="494" spans="2:21">
      <c r="B494" s="125"/>
      <c r="C494" s="110"/>
      <c r="D494" s="110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</row>
    <row r="495" spans="2:21">
      <c r="B495" s="125"/>
      <c r="C495" s="110"/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</row>
    <row r="496" spans="2:21">
      <c r="B496" s="125"/>
      <c r="C496" s="110"/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</row>
    <row r="497" spans="2:21">
      <c r="B497" s="125"/>
      <c r="C497" s="110"/>
      <c r="D497" s="110"/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</row>
    <row r="498" spans="2:21">
      <c r="B498" s="125"/>
      <c r="C498" s="110"/>
      <c r="D498" s="110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</row>
    <row r="499" spans="2:21">
      <c r="B499" s="125"/>
      <c r="C499" s="110"/>
      <c r="D499" s="110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</row>
    <row r="500" spans="2:21">
      <c r="B500" s="125"/>
      <c r="C500" s="110"/>
      <c r="D500" s="110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</row>
    <row r="501" spans="2:21">
      <c r="B501" s="125"/>
      <c r="C501" s="110"/>
      <c r="D501" s="110"/>
      <c r="E501" s="110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</row>
    <row r="502" spans="2:21">
      <c r="B502" s="125"/>
      <c r="C502" s="110"/>
      <c r="D502" s="110"/>
      <c r="E502" s="110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</row>
    <row r="503" spans="2:21">
      <c r="B503" s="125"/>
      <c r="C503" s="110"/>
      <c r="D503" s="110"/>
      <c r="E503" s="110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</row>
    <row r="504" spans="2:21">
      <c r="B504" s="125"/>
      <c r="C504" s="110"/>
      <c r="D504" s="110"/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</row>
    <row r="505" spans="2:21">
      <c r="B505" s="125"/>
      <c r="C505" s="110"/>
      <c r="D505" s="110"/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</row>
    <row r="506" spans="2:21">
      <c r="B506" s="125"/>
      <c r="C506" s="110"/>
      <c r="D506" s="110"/>
      <c r="E506" s="110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</row>
    <row r="507" spans="2:21">
      <c r="B507" s="125"/>
      <c r="C507" s="110"/>
      <c r="D507" s="110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  <c r="S507" s="110"/>
      <c r="T507" s="110"/>
      <c r="U507" s="110"/>
    </row>
    <row r="508" spans="2:21">
      <c r="B508" s="125"/>
      <c r="C508" s="110"/>
      <c r="D508" s="110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  <c r="S508" s="110"/>
      <c r="T508" s="110"/>
      <c r="U508" s="110"/>
    </row>
    <row r="509" spans="2:21">
      <c r="B509" s="125"/>
      <c r="C509" s="110"/>
      <c r="D509" s="110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  <c r="T509" s="110"/>
      <c r="U509" s="110"/>
    </row>
    <row r="510" spans="2:21">
      <c r="B510" s="125"/>
      <c r="C510" s="110"/>
      <c r="D510" s="110"/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  <c r="S510" s="110"/>
      <c r="T510" s="110"/>
      <c r="U510" s="110"/>
    </row>
    <row r="511" spans="2:21">
      <c r="B511" s="125"/>
      <c r="C511" s="110"/>
      <c r="D511" s="110"/>
      <c r="E511" s="110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</row>
    <row r="512" spans="2:21">
      <c r="B512" s="125"/>
      <c r="C512" s="110"/>
      <c r="D512" s="110"/>
      <c r="E512" s="110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  <c r="S512" s="110"/>
      <c r="T512" s="110"/>
      <c r="U512" s="110"/>
    </row>
    <row r="513" spans="2:21">
      <c r="B513" s="125"/>
      <c r="C513" s="110"/>
      <c r="D513" s="110"/>
      <c r="E513" s="110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</row>
    <row r="514" spans="2:21">
      <c r="B514" s="125"/>
      <c r="C514" s="110"/>
      <c r="D514" s="110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</row>
    <row r="515" spans="2:21">
      <c r="B515" s="125"/>
      <c r="C515" s="110"/>
      <c r="D515" s="110"/>
      <c r="E515" s="110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</row>
    <row r="516" spans="2:21">
      <c r="B516" s="125"/>
      <c r="C516" s="110"/>
      <c r="D516" s="110"/>
      <c r="E516" s="110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</row>
    <row r="517" spans="2:21">
      <c r="B517" s="125"/>
      <c r="C517" s="110"/>
      <c r="D517" s="110"/>
      <c r="E517" s="110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</row>
    <row r="518" spans="2:21">
      <c r="B518" s="125"/>
      <c r="C518" s="110"/>
      <c r="D518" s="110"/>
      <c r="E518" s="110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  <c r="S518" s="110"/>
      <c r="T518" s="110"/>
      <c r="U518" s="110"/>
    </row>
    <row r="519" spans="2:21">
      <c r="B519" s="125"/>
      <c r="C519" s="110"/>
      <c r="D519" s="110"/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  <c r="S519" s="110"/>
      <c r="T519" s="110"/>
      <c r="U519" s="110"/>
    </row>
    <row r="520" spans="2:21">
      <c r="B520" s="125"/>
      <c r="C520" s="110"/>
      <c r="D520" s="110"/>
      <c r="E520" s="110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  <c r="T520" s="110"/>
      <c r="U520" s="110"/>
    </row>
    <row r="521" spans="2:21">
      <c r="B521" s="125"/>
      <c r="C521" s="110"/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</row>
    <row r="522" spans="2:21">
      <c r="B522" s="125"/>
      <c r="C522" s="110"/>
      <c r="D522" s="110"/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</row>
    <row r="523" spans="2:21">
      <c r="B523" s="125"/>
      <c r="C523" s="110"/>
      <c r="D523" s="110"/>
      <c r="E523" s="110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</row>
    <row r="524" spans="2:21">
      <c r="B524" s="125"/>
      <c r="C524" s="110"/>
      <c r="D524" s="110"/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</row>
    <row r="525" spans="2:21">
      <c r="B525" s="125"/>
      <c r="C525" s="110"/>
      <c r="D525" s="110"/>
      <c r="E525" s="110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</row>
    <row r="526" spans="2:21">
      <c r="B526" s="125"/>
      <c r="C526" s="110"/>
      <c r="D526" s="110"/>
      <c r="E526" s="110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</row>
    <row r="527" spans="2:21">
      <c r="B527" s="125"/>
      <c r="C527" s="110"/>
      <c r="D527" s="110"/>
      <c r="E527" s="110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</row>
    <row r="528" spans="2:21">
      <c r="B528" s="125"/>
      <c r="C528" s="110"/>
      <c r="D528" s="110"/>
      <c r="E528" s="110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</row>
    <row r="529" spans="2:21">
      <c r="B529" s="125"/>
      <c r="C529" s="110"/>
      <c r="D529" s="110"/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</row>
    <row r="530" spans="2:21">
      <c r="B530" s="125"/>
      <c r="C530" s="110"/>
      <c r="D530" s="110"/>
      <c r="E530" s="110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</row>
    <row r="531" spans="2:21">
      <c r="B531" s="125"/>
      <c r="C531" s="110"/>
      <c r="D531" s="110"/>
      <c r="E531" s="110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  <c r="S531" s="110"/>
      <c r="T531" s="110"/>
      <c r="U531" s="110"/>
    </row>
    <row r="532" spans="2:21">
      <c r="B532" s="125"/>
      <c r="C532" s="110"/>
      <c r="D532" s="110"/>
      <c r="E532" s="110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  <c r="T532" s="110"/>
      <c r="U532" s="110"/>
    </row>
    <row r="533" spans="2:21">
      <c r="B533" s="125"/>
      <c r="C533" s="110"/>
      <c r="D533" s="110"/>
      <c r="E533" s="110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  <c r="S533" s="110"/>
      <c r="T533" s="110"/>
      <c r="U533" s="110"/>
    </row>
    <row r="534" spans="2:21">
      <c r="B534" s="125"/>
      <c r="C534" s="110"/>
      <c r="D534" s="110"/>
      <c r="E534" s="110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  <c r="S534" s="110"/>
      <c r="T534" s="110"/>
      <c r="U534" s="110"/>
    </row>
    <row r="535" spans="2:21">
      <c r="B535" s="125"/>
      <c r="C535" s="110"/>
      <c r="D535" s="110"/>
      <c r="E535" s="110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</row>
    <row r="536" spans="2:21">
      <c r="B536" s="125"/>
      <c r="C536" s="110"/>
      <c r="D536" s="110"/>
      <c r="E536" s="110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</row>
    <row r="537" spans="2:21">
      <c r="B537" s="125"/>
      <c r="C537" s="110"/>
      <c r="D537" s="110"/>
      <c r="E537" s="110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</row>
    <row r="538" spans="2:21">
      <c r="B538" s="125"/>
      <c r="C538" s="110"/>
      <c r="D538" s="110"/>
      <c r="E538" s="110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</row>
    <row r="539" spans="2:21">
      <c r="B539" s="125"/>
      <c r="C539" s="110"/>
      <c r="D539" s="110"/>
      <c r="E539" s="110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</row>
    <row r="540" spans="2:21">
      <c r="B540" s="125"/>
      <c r="C540" s="110"/>
      <c r="D540" s="110"/>
      <c r="E540" s="110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</row>
    <row r="541" spans="2:21">
      <c r="B541" s="125"/>
      <c r="C541" s="110"/>
      <c r="D541" s="110"/>
      <c r="E541" s="110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</row>
    <row r="542" spans="2:21">
      <c r="B542" s="125"/>
      <c r="C542" s="110"/>
      <c r="D542" s="110"/>
      <c r="E542" s="110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</row>
    <row r="543" spans="2:21">
      <c r="B543" s="125"/>
      <c r="C543" s="110"/>
      <c r="D543" s="110"/>
      <c r="E543" s="110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</row>
    <row r="544" spans="2:21">
      <c r="B544" s="125"/>
      <c r="C544" s="110"/>
      <c r="D544" s="110"/>
      <c r="E544" s="110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</row>
    <row r="545" spans="2:21">
      <c r="B545" s="125"/>
      <c r="C545" s="110"/>
      <c r="D545" s="110"/>
      <c r="E545" s="110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</row>
    <row r="546" spans="2:21">
      <c r="B546" s="125"/>
      <c r="C546" s="110"/>
      <c r="D546" s="110"/>
      <c r="E546" s="110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</row>
    <row r="547" spans="2:21">
      <c r="B547" s="125"/>
      <c r="C547" s="110"/>
      <c r="D547" s="110"/>
      <c r="E547" s="110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</row>
    <row r="548" spans="2:21">
      <c r="B548" s="125"/>
      <c r="C548" s="110"/>
      <c r="D548" s="110"/>
      <c r="E548" s="110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</row>
    <row r="549" spans="2:21">
      <c r="B549" s="125"/>
      <c r="C549" s="110"/>
      <c r="D549" s="110"/>
      <c r="E549" s="110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</row>
    <row r="550" spans="2:21">
      <c r="B550" s="125"/>
      <c r="C550" s="110"/>
      <c r="D550" s="110"/>
      <c r="E550" s="110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</row>
    <row r="551" spans="2:21">
      <c r="B551" s="125"/>
      <c r="C551" s="110"/>
      <c r="D551" s="110"/>
      <c r="E551" s="110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</row>
    <row r="552" spans="2:21">
      <c r="B552" s="125"/>
      <c r="C552" s="110"/>
      <c r="D552" s="110"/>
      <c r="E552" s="110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</row>
    <row r="553" spans="2:21">
      <c r="B553" s="125"/>
      <c r="C553" s="110"/>
      <c r="D553" s="110"/>
      <c r="E553" s="110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</row>
    <row r="554" spans="2:21">
      <c r="B554" s="125"/>
      <c r="C554" s="110"/>
      <c r="D554" s="110"/>
      <c r="E554" s="110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</row>
    <row r="555" spans="2:21">
      <c r="B555" s="125"/>
      <c r="C555" s="110"/>
      <c r="D555" s="110"/>
      <c r="E555" s="110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  <c r="S555" s="110"/>
      <c r="T555" s="110"/>
      <c r="U555" s="110"/>
    </row>
    <row r="556" spans="2:21">
      <c r="B556" s="125"/>
      <c r="C556" s="110"/>
      <c r="D556" s="110"/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  <c r="T556" s="110"/>
      <c r="U556" s="110"/>
    </row>
    <row r="557" spans="2:21">
      <c r="B557" s="125"/>
      <c r="C557" s="110"/>
      <c r="D557" s="110"/>
      <c r="E557" s="110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</row>
    <row r="558" spans="2:21">
      <c r="B558" s="125"/>
      <c r="C558" s="110"/>
      <c r="D558" s="110"/>
      <c r="E558" s="110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</row>
    <row r="559" spans="2:21">
      <c r="B559" s="125"/>
      <c r="C559" s="110"/>
      <c r="D559" s="110"/>
      <c r="E559" s="110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</row>
    <row r="560" spans="2:21">
      <c r="B560" s="125"/>
      <c r="C560" s="110"/>
      <c r="D560" s="110"/>
      <c r="E560" s="110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</row>
    <row r="561" spans="2:21">
      <c r="B561" s="125"/>
      <c r="C561" s="110"/>
      <c r="D561" s="110"/>
      <c r="E561" s="110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</row>
    <row r="562" spans="2:21">
      <c r="B562" s="125"/>
      <c r="C562" s="110"/>
      <c r="D562" s="110"/>
      <c r="E562" s="110"/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</row>
    <row r="563" spans="2:21">
      <c r="B563" s="125"/>
      <c r="C563" s="110"/>
      <c r="D563" s="110"/>
      <c r="E563" s="110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</row>
    <row r="564" spans="2:21">
      <c r="B564" s="125"/>
      <c r="C564" s="110"/>
      <c r="D564" s="110"/>
      <c r="E564" s="110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</row>
    <row r="565" spans="2:21">
      <c r="B565" s="125"/>
      <c r="C565" s="110"/>
      <c r="D565" s="110"/>
      <c r="E565" s="110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</row>
    <row r="566" spans="2:21">
      <c r="B566" s="125"/>
      <c r="C566" s="110"/>
      <c r="D566" s="110"/>
      <c r="E566" s="110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</row>
    <row r="567" spans="2:21">
      <c r="B567" s="125"/>
      <c r="C567" s="110"/>
      <c r="D567" s="110"/>
      <c r="E567" s="110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  <c r="S567" s="110"/>
      <c r="T567" s="110"/>
      <c r="U567" s="110"/>
    </row>
    <row r="568" spans="2:21">
      <c r="B568" s="125"/>
      <c r="C568" s="110"/>
      <c r="D568" s="110"/>
      <c r="E568" s="110"/>
      <c r="F568" s="110"/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</row>
    <row r="569" spans="2:21">
      <c r="B569" s="125"/>
      <c r="C569" s="110"/>
      <c r="D569" s="110"/>
      <c r="E569" s="110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</row>
    <row r="570" spans="2:21">
      <c r="B570" s="125"/>
      <c r="C570" s="110"/>
      <c r="D570" s="110"/>
      <c r="E570" s="110"/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</row>
    <row r="571" spans="2:21">
      <c r="B571" s="125"/>
      <c r="C571" s="110"/>
      <c r="D571" s="110"/>
      <c r="E571" s="110"/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</row>
    <row r="572" spans="2:21">
      <c r="B572" s="125"/>
      <c r="C572" s="110"/>
      <c r="D572" s="110"/>
      <c r="E572" s="110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</row>
    <row r="573" spans="2:21">
      <c r="B573" s="125"/>
      <c r="C573" s="110"/>
      <c r="D573" s="110"/>
      <c r="E573" s="110"/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</row>
    <row r="574" spans="2:21">
      <c r="B574" s="125"/>
      <c r="C574" s="110"/>
      <c r="D574" s="110"/>
      <c r="E574" s="110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</row>
    <row r="575" spans="2:21">
      <c r="B575" s="125"/>
      <c r="C575" s="110"/>
      <c r="D575" s="110"/>
      <c r="E575" s="110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</row>
    <row r="576" spans="2:21">
      <c r="B576" s="125"/>
      <c r="C576" s="110"/>
      <c r="D576" s="110"/>
      <c r="E576" s="110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</row>
    <row r="577" spans="2:21">
      <c r="B577" s="125"/>
      <c r="C577" s="110"/>
      <c r="D577" s="110"/>
      <c r="E577" s="110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</row>
    <row r="578" spans="2:21">
      <c r="B578" s="125"/>
      <c r="C578" s="110"/>
      <c r="D578" s="110"/>
      <c r="E578" s="110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</row>
    <row r="579" spans="2:21">
      <c r="B579" s="125"/>
      <c r="C579" s="110"/>
      <c r="D579" s="110"/>
      <c r="E579" s="110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</row>
    <row r="580" spans="2:21">
      <c r="B580" s="125"/>
      <c r="C580" s="110"/>
      <c r="D580" s="110"/>
      <c r="E580" s="110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</row>
    <row r="581" spans="2:21">
      <c r="B581" s="125"/>
      <c r="C581" s="110"/>
      <c r="D581" s="110"/>
      <c r="E581" s="110"/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</row>
    <row r="582" spans="2:21">
      <c r="B582" s="125"/>
      <c r="C582" s="110"/>
      <c r="D582" s="110"/>
      <c r="E582" s="110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</row>
    <row r="583" spans="2:21">
      <c r="B583" s="125"/>
      <c r="C583" s="110"/>
      <c r="D583" s="110"/>
      <c r="E583" s="110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</row>
    <row r="584" spans="2:21">
      <c r="B584" s="125"/>
      <c r="C584" s="110"/>
      <c r="D584" s="110"/>
      <c r="E584" s="110"/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  <c r="T584" s="110"/>
      <c r="U584" s="110"/>
    </row>
    <row r="585" spans="2:21">
      <c r="B585" s="125"/>
      <c r="C585" s="110"/>
      <c r="D585" s="110"/>
      <c r="E585" s="110"/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</row>
    <row r="586" spans="2:21">
      <c r="B586" s="125"/>
      <c r="C586" s="110"/>
      <c r="D586" s="110"/>
      <c r="E586" s="110"/>
      <c r="F586" s="110"/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</row>
    <row r="587" spans="2:21">
      <c r="B587" s="125"/>
      <c r="C587" s="110"/>
      <c r="D587" s="110"/>
      <c r="E587" s="110"/>
      <c r="F587" s="110"/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</row>
    <row r="588" spans="2:21">
      <c r="B588" s="125"/>
      <c r="C588" s="110"/>
      <c r="D588" s="110"/>
      <c r="E588" s="110"/>
      <c r="F588" s="110"/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</row>
    <row r="589" spans="2:21">
      <c r="B589" s="125"/>
      <c r="C589" s="110"/>
      <c r="D589" s="110"/>
      <c r="E589" s="110"/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</row>
    <row r="590" spans="2:21">
      <c r="B590" s="125"/>
      <c r="C590" s="110"/>
      <c r="D590" s="110"/>
      <c r="E590" s="110"/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/>
      <c r="T590" s="110"/>
      <c r="U590" s="110"/>
    </row>
    <row r="591" spans="2:21">
      <c r="B591" s="125"/>
      <c r="C591" s="110"/>
      <c r="D591" s="110"/>
      <c r="E591" s="110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  <c r="T591" s="110"/>
      <c r="U591" s="110"/>
    </row>
    <row r="592" spans="2:21">
      <c r="B592" s="125"/>
      <c r="C592" s="110"/>
      <c r="D592" s="110"/>
      <c r="E592" s="110"/>
      <c r="F592" s="110"/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</row>
    <row r="593" spans="2:21">
      <c r="B593" s="125"/>
      <c r="C593" s="110"/>
      <c r="D593" s="110"/>
      <c r="E593" s="110"/>
      <c r="F593" s="110"/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</row>
    <row r="594" spans="2:21">
      <c r="B594" s="125"/>
      <c r="C594" s="110"/>
      <c r="D594" s="110"/>
      <c r="E594" s="110"/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</row>
    <row r="595" spans="2:21">
      <c r="B595" s="125"/>
      <c r="C595" s="110"/>
      <c r="D595" s="110"/>
      <c r="E595" s="110"/>
      <c r="F595" s="110"/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</row>
    <row r="596" spans="2:21">
      <c r="B596" s="125"/>
      <c r="C596" s="110"/>
      <c r="D596" s="110"/>
      <c r="E596" s="110"/>
      <c r="F596" s="110"/>
      <c r="G596" s="110"/>
      <c r="H596" s="110"/>
      <c r="I596" s="110"/>
      <c r="J596" s="110"/>
      <c r="K596" s="110"/>
      <c r="L596" s="110"/>
      <c r="M596" s="110"/>
      <c r="N596" s="110"/>
      <c r="O596" s="110"/>
      <c r="P596" s="110"/>
      <c r="Q596" s="110"/>
      <c r="R596" s="110"/>
      <c r="S596" s="110"/>
      <c r="T596" s="110"/>
      <c r="U596" s="110"/>
    </row>
    <row r="597" spans="2:21">
      <c r="B597" s="125"/>
      <c r="C597" s="110"/>
      <c r="D597" s="110"/>
      <c r="E597" s="110"/>
      <c r="F597" s="110"/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  <c r="T597" s="110"/>
      <c r="U597" s="110"/>
    </row>
    <row r="598" spans="2:21">
      <c r="B598" s="125"/>
      <c r="C598" s="110"/>
      <c r="D598" s="110"/>
      <c r="E598" s="110"/>
      <c r="F598" s="110"/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</row>
    <row r="599" spans="2:21">
      <c r="B599" s="125"/>
      <c r="C599" s="110"/>
      <c r="D599" s="110"/>
      <c r="E599" s="110"/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</row>
    <row r="600" spans="2:21">
      <c r="B600" s="125"/>
      <c r="C600" s="110"/>
      <c r="D600" s="110"/>
      <c r="E600" s="110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</row>
    <row r="601" spans="2:21">
      <c r="B601" s="125"/>
      <c r="C601" s="110"/>
      <c r="D601" s="110"/>
      <c r="E601" s="110"/>
      <c r="F601" s="110"/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</row>
    <row r="602" spans="2:21">
      <c r="B602" s="125"/>
      <c r="C602" s="110"/>
      <c r="D602" s="110"/>
      <c r="E602" s="110"/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</row>
    <row r="603" spans="2:21">
      <c r="B603" s="125"/>
      <c r="C603" s="110"/>
      <c r="D603" s="110"/>
      <c r="E603" s="110"/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  <c r="T603" s="110"/>
      <c r="U603" s="110"/>
    </row>
    <row r="604" spans="2:21">
      <c r="B604" s="125"/>
      <c r="C604" s="110"/>
      <c r="D604" s="110"/>
      <c r="E604" s="110"/>
      <c r="F604" s="110"/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  <c r="T604" s="110"/>
      <c r="U604" s="110"/>
    </row>
    <row r="605" spans="2:21">
      <c r="B605" s="125"/>
      <c r="C605" s="110"/>
      <c r="D605" s="110"/>
      <c r="E605" s="110"/>
      <c r="F605" s="110"/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  <c r="T605" s="110"/>
      <c r="U605" s="110"/>
    </row>
    <row r="606" spans="2:21">
      <c r="B606" s="125"/>
      <c r="C606" s="110"/>
      <c r="D606" s="110"/>
      <c r="E606" s="110"/>
      <c r="F606" s="110"/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  <c r="S606" s="110"/>
      <c r="T606" s="110"/>
      <c r="U606" s="110"/>
    </row>
    <row r="607" spans="2:21">
      <c r="B607" s="125"/>
      <c r="C607" s="110"/>
      <c r="D607" s="110"/>
      <c r="E607" s="110"/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</row>
    <row r="608" spans="2:21">
      <c r="B608" s="125"/>
      <c r="C608" s="110"/>
      <c r="D608" s="110"/>
      <c r="E608" s="110"/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  <c r="T608" s="110"/>
      <c r="U608" s="110"/>
    </row>
    <row r="609" spans="2:21">
      <c r="B609" s="125"/>
      <c r="C609" s="110"/>
      <c r="D609" s="110"/>
      <c r="E609" s="110"/>
      <c r="F609" s="110"/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</row>
    <row r="610" spans="2:21">
      <c r="B610" s="125"/>
      <c r="C610" s="110"/>
      <c r="D610" s="110"/>
      <c r="E610" s="110"/>
      <c r="F610" s="110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</row>
    <row r="611" spans="2:21">
      <c r="B611" s="125"/>
      <c r="C611" s="110"/>
      <c r="D611" s="110"/>
      <c r="E611" s="110"/>
      <c r="F611" s="110"/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</row>
    <row r="612" spans="2:21">
      <c r="B612" s="125"/>
      <c r="C612" s="110"/>
      <c r="D612" s="110"/>
      <c r="E612" s="110"/>
      <c r="F612" s="110"/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</row>
    <row r="613" spans="2:21">
      <c r="B613" s="125"/>
      <c r="C613" s="110"/>
      <c r="D613" s="110"/>
      <c r="E613" s="110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</row>
    <row r="614" spans="2:21">
      <c r="B614" s="125"/>
      <c r="C614" s="110"/>
      <c r="D614" s="110"/>
      <c r="E614" s="110"/>
      <c r="F614" s="110"/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  <c r="T614" s="110"/>
      <c r="U614" s="110"/>
    </row>
    <row r="615" spans="2:21">
      <c r="B615" s="125"/>
      <c r="C615" s="110"/>
      <c r="D615" s="110"/>
      <c r="E615" s="110"/>
      <c r="F615" s="110"/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  <c r="T615" s="110"/>
      <c r="U615" s="110"/>
    </row>
    <row r="616" spans="2:21">
      <c r="B616" s="125"/>
      <c r="C616" s="110"/>
      <c r="D616" s="110"/>
      <c r="E616" s="110"/>
      <c r="F616" s="110"/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</row>
    <row r="617" spans="2:21">
      <c r="B617" s="125"/>
      <c r="C617" s="110"/>
      <c r="D617" s="110"/>
      <c r="E617" s="110"/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/>
      <c r="T617" s="110"/>
      <c r="U617" s="110"/>
    </row>
    <row r="618" spans="2:21">
      <c r="B618" s="125"/>
      <c r="C618" s="110"/>
      <c r="D618" s="110"/>
      <c r="E618" s="110"/>
      <c r="F618" s="110"/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/>
      <c r="T618" s="110"/>
      <c r="U618" s="110"/>
    </row>
    <row r="619" spans="2:21">
      <c r="B619" s="125"/>
      <c r="C619" s="110"/>
      <c r="D619" s="110"/>
      <c r="E619" s="110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</row>
    <row r="620" spans="2:21">
      <c r="B620" s="125"/>
      <c r="C620" s="110"/>
      <c r="D620" s="110"/>
      <c r="E620" s="110"/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  <c r="S620" s="110"/>
      <c r="T620" s="110"/>
      <c r="U620" s="110"/>
    </row>
    <row r="621" spans="2:21">
      <c r="B621" s="125"/>
      <c r="C621" s="110"/>
      <c r="D621" s="110"/>
      <c r="E621" s="110"/>
      <c r="F621" s="110"/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</row>
    <row r="622" spans="2:21">
      <c r="B622" s="125"/>
      <c r="C622" s="110"/>
      <c r="D622" s="110"/>
      <c r="E622" s="110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</row>
    <row r="623" spans="2:21">
      <c r="B623" s="125"/>
      <c r="C623" s="110"/>
      <c r="D623" s="110"/>
      <c r="E623" s="110"/>
      <c r="F623" s="110"/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</row>
    <row r="624" spans="2:21">
      <c r="B624" s="125"/>
      <c r="C624" s="110"/>
      <c r="D624" s="110"/>
      <c r="E624" s="110"/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</row>
    <row r="625" spans="2:21">
      <c r="B625" s="125"/>
      <c r="C625" s="110"/>
      <c r="D625" s="110"/>
      <c r="E625" s="110"/>
      <c r="F625" s="110"/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</row>
    <row r="626" spans="2:21">
      <c r="B626" s="125"/>
      <c r="C626" s="110"/>
      <c r="D626" s="110"/>
      <c r="E626" s="110"/>
      <c r="F626" s="110"/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</row>
    <row r="627" spans="2:21">
      <c r="B627" s="125"/>
      <c r="C627" s="110"/>
      <c r="D627" s="110"/>
      <c r="E627" s="110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  <c r="T627" s="110"/>
      <c r="U627" s="110"/>
    </row>
    <row r="628" spans="2:21">
      <c r="B628" s="125"/>
      <c r="C628" s="110"/>
      <c r="D628" s="110"/>
      <c r="E628" s="110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  <c r="S628" s="110"/>
      <c r="T628" s="110"/>
      <c r="U628" s="110"/>
    </row>
    <row r="629" spans="2:21">
      <c r="B629" s="125"/>
      <c r="C629" s="110"/>
      <c r="D629" s="110"/>
      <c r="E629" s="110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/>
      <c r="T629" s="110"/>
      <c r="U629" s="110"/>
    </row>
    <row r="630" spans="2:21">
      <c r="B630" s="125"/>
      <c r="C630" s="110"/>
      <c r="D630" s="110"/>
      <c r="E630" s="110"/>
      <c r="F630" s="110"/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  <c r="S630" s="110"/>
      <c r="T630" s="110"/>
      <c r="U630" s="110"/>
    </row>
    <row r="631" spans="2:21">
      <c r="B631" s="125"/>
      <c r="C631" s="110"/>
      <c r="D631" s="110"/>
      <c r="E631" s="110"/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</row>
    <row r="632" spans="2:21">
      <c r="B632" s="125"/>
      <c r="C632" s="110"/>
      <c r="D632" s="110"/>
      <c r="E632" s="110"/>
      <c r="F632" s="110"/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  <c r="T632" s="110"/>
      <c r="U632" s="110"/>
    </row>
    <row r="633" spans="2:21">
      <c r="B633" s="125"/>
      <c r="C633" s="110"/>
      <c r="D633" s="110"/>
      <c r="E633" s="110"/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</row>
    <row r="634" spans="2:21">
      <c r="B634" s="125"/>
      <c r="C634" s="110"/>
      <c r="D634" s="110"/>
      <c r="E634" s="110"/>
      <c r="F634" s="110"/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</row>
    <row r="635" spans="2:21">
      <c r="B635" s="125"/>
      <c r="C635" s="110"/>
      <c r="D635" s="110"/>
      <c r="E635" s="110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</row>
    <row r="636" spans="2:21">
      <c r="B636" s="125"/>
      <c r="C636" s="110"/>
      <c r="D636" s="110"/>
      <c r="E636" s="110"/>
      <c r="F636" s="110"/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</row>
    <row r="637" spans="2:21">
      <c r="B637" s="125"/>
      <c r="C637" s="110"/>
      <c r="D637" s="110"/>
      <c r="E637" s="110"/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</row>
    <row r="638" spans="2:21">
      <c r="B638" s="125"/>
      <c r="C638" s="110"/>
      <c r="D638" s="110"/>
      <c r="E638" s="110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/>
      <c r="T638" s="110"/>
      <c r="U638" s="110"/>
    </row>
    <row r="639" spans="2:21">
      <c r="B639" s="125"/>
      <c r="C639" s="110"/>
      <c r="D639" s="110"/>
      <c r="E639" s="110"/>
      <c r="F639" s="110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  <c r="S639" s="110"/>
      <c r="T639" s="110"/>
      <c r="U639" s="110"/>
    </row>
    <row r="640" spans="2:21">
      <c r="B640" s="125"/>
      <c r="C640" s="110"/>
      <c r="D640" s="110"/>
      <c r="E640" s="110"/>
      <c r="F640" s="110"/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  <c r="S640" s="110"/>
      <c r="T640" s="110"/>
      <c r="U640" s="110"/>
    </row>
    <row r="641" spans="2:21">
      <c r="B641" s="125"/>
      <c r="C641" s="110"/>
      <c r="D641" s="110"/>
      <c r="E641" s="110"/>
      <c r="F641" s="110"/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</row>
    <row r="642" spans="2:21">
      <c r="B642" s="125"/>
      <c r="C642" s="110"/>
      <c r="D642" s="110"/>
      <c r="E642" s="110"/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</row>
    <row r="643" spans="2:21">
      <c r="B643" s="125"/>
      <c r="C643" s="110"/>
      <c r="D643" s="110"/>
      <c r="E643" s="110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</row>
    <row r="644" spans="2:21">
      <c r="B644" s="125"/>
      <c r="C644" s="110"/>
      <c r="D644" s="110"/>
      <c r="E644" s="110"/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  <c r="S644" s="110"/>
      <c r="T644" s="110"/>
      <c r="U644" s="110"/>
    </row>
    <row r="645" spans="2:21">
      <c r="B645" s="125"/>
      <c r="C645" s="110"/>
      <c r="D645" s="110"/>
      <c r="E645" s="110"/>
      <c r="F645" s="110"/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</row>
    <row r="646" spans="2:21">
      <c r="B646" s="125"/>
      <c r="C646" s="110"/>
      <c r="D646" s="110"/>
      <c r="E646" s="110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</row>
    <row r="647" spans="2:21">
      <c r="B647" s="125"/>
      <c r="C647" s="110"/>
      <c r="D647" s="110"/>
      <c r="E647" s="110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</row>
    <row r="648" spans="2:21">
      <c r="B648" s="125"/>
      <c r="C648" s="110"/>
      <c r="D648" s="110"/>
      <c r="E648" s="110"/>
      <c r="F648" s="110"/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</row>
    <row r="649" spans="2:21">
      <c r="B649" s="125"/>
      <c r="C649" s="110"/>
      <c r="D649" s="110"/>
      <c r="E649" s="110"/>
      <c r="F649" s="110"/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</row>
    <row r="650" spans="2:21">
      <c r="B650" s="125"/>
      <c r="C650" s="110"/>
      <c r="D650" s="110"/>
      <c r="E650" s="110"/>
      <c r="F650" s="110"/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  <c r="S650" s="110"/>
      <c r="T650" s="110"/>
      <c r="U650" s="110"/>
    </row>
    <row r="651" spans="2:21">
      <c r="B651" s="125"/>
      <c r="C651" s="110"/>
      <c r="D651" s="110"/>
      <c r="E651" s="110"/>
      <c r="F651" s="110"/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  <c r="S651" s="110"/>
      <c r="T651" s="110"/>
      <c r="U651" s="110"/>
    </row>
    <row r="652" spans="2:21">
      <c r="B652" s="125"/>
      <c r="C652" s="110"/>
      <c r="D652" s="110"/>
      <c r="E652" s="110"/>
      <c r="F652" s="110"/>
      <c r="G652" s="110"/>
      <c r="H652" s="110"/>
      <c r="I652" s="110"/>
      <c r="J652" s="110"/>
      <c r="K652" s="110"/>
      <c r="L652" s="110"/>
      <c r="M652" s="110"/>
      <c r="N652" s="110"/>
      <c r="O652" s="110"/>
      <c r="P652" s="110"/>
      <c r="Q652" s="110"/>
      <c r="R652" s="110"/>
      <c r="S652" s="110"/>
      <c r="T652" s="110"/>
      <c r="U652" s="110"/>
    </row>
    <row r="653" spans="2:21">
      <c r="B653" s="125"/>
      <c r="C653" s="110"/>
      <c r="D653" s="110"/>
      <c r="E653" s="110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  <c r="S653" s="110"/>
      <c r="T653" s="110"/>
      <c r="U653" s="110"/>
    </row>
    <row r="654" spans="2:21">
      <c r="B654" s="125"/>
      <c r="C654" s="110"/>
      <c r="D654" s="110"/>
      <c r="E654" s="110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  <c r="S654" s="110"/>
      <c r="T654" s="110"/>
      <c r="U654" s="110"/>
    </row>
    <row r="655" spans="2:21">
      <c r="B655" s="125"/>
      <c r="C655" s="110"/>
      <c r="D655" s="110"/>
      <c r="E655" s="110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</row>
    <row r="656" spans="2:21">
      <c r="B656" s="125"/>
      <c r="C656" s="110"/>
      <c r="D656" s="110"/>
      <c r="E656" s="110"/>
      <c r="F656" s="110"/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</row>
    <row r="657" spans="2:21">
      <c r="B657" s="125"/>
      <c r="C657" s="110"/>
      <c r="D657" s="110"/>
      <c r="E657" s="110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</row>
    <row r="658" spans="2:21">
      <c r="B658" s="125"/>
      <c r="C658" s="110"/>
      <c r="D658" s="110"/>
      <c r="E658" s="110"/>
      <c r="F658" s="110"/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</row>
    <row r="659" spans="2:21">
      <c r="B659" s="125"/>
      <c r="C659" s="110"/>
      <c r="D659" s="110"/>
      <c r="E659" s="110"/>
      <c r="F659" s="110"/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</row>
    <row r="660" spans="2:21">
      <c r="B660" s="125"/>
      <c r="C660" s="110"/>
      <c r="D660" s="110"/>
      <c r="E660" s="110"/>
      <c r="F660" s="110"/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  <c r="T660" s="110"/>
      <c r="U660" s="110"/>
    </row>
    <row r="661" spans="2:21">
      <c r="B661" s="125"/>
      <c r="C661" s="110"/>
      <c r="D661" s="110"/>
      <c r="E661" s="110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</row>
    <row r="662" spans="2:21">
      <c r="B662" s="125"/>
      <c r="C662" s="110"/>
      <c r="D662" s="110"/>
      <c r="E662" s="110"/>
      <c r="F662" s="110"/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0"/>
      <c r="R662" s="110"/>
      <c r="S662" s="110"/>
      <c r="T662" s="110"/>
      <c r="U662" s="110"/>
    </row>
    <row r="663" spans="2:21">
      <c r="B663" s="125"/>
      <c r="C663" s="110"/>
      <c r="D663" s="110"/>
      <c r="E663" s="110"/>
      <c r="F663" s="110"/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  <c r="S663" s="110"/>
      <c r="T663" s="110"/>
      <c r="U663" s="110"/>
    </row>
    <row r="664" spans="2:21">
      <c r="B664" s="125"/>
      <c r="C664" s="110"/>
      <c r="D664" s="110"/>
      <c r="E664" s="110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  <c r="S664" s="110"/>
      <c r="T664" s="110"/>
      <c r="U664" s="110"/>
    </row>
    <row r="665" spans="2:21">
      <c r="B665" s="125"/>
      <c r="C665" s="110"/>
      <c r="D665" s="110"/>
      <c r="E665" s="110"/>
      <c r="F665" s="110"/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  <c r="S665" s="110"/>
      <c r="T665" s="110"/>
      <c r="U665" s="110"/>
    </row>
    <row r="666" spans="2:21">
      <c r="B666" s="125"/>
      <c r="C666" s="110"/>
      <c r="D666" s="110"/>
      <c r="E666" s="110"/>
      <c r="F666" s="110"/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  <c r="S666" s="110"/>
      <c r="T666" s="110"/>
      <c r="U666" s="110"/>
    </row>
    <row r="667" spans="2:21">
      <c r="B667" s="125"/>
      <c r="C667" s="110"/>
      <c r="D667" s="110"/>
      <c r="E667" s="110"/>
      <c r="F667" s="110"/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</row>
    <row r="668" spans="2:21">
      <c r="B668" s="125"/>
      <c r="C668" s="110"/>
      <c r="D668" s="110"/>
      <c r="E668" s="110"/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  <c r="S668" s="110"/>
      <c r="T668" s="110"/>
      <c r="U668" s="110"/>
    </row>
    <row r="669" spans="2:21">
      <c r="B669" s="125"/>
      <c r="C669" s="110"/>
      <c r="D669" s="110"/>
      <c r="E669" s="110"/>
      <c r="F669" s="110"/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</row>
    <row r="670" spans="2:21">
      <c r="B670" s="125"/>
      <c r="C670" s="110"/>
      <c r="D670" s="110"/>
      <c r="E670" s="110"/>
      <c r="F670" s="110"/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</row>
    <row r="671" spans="2:21">
      <c r="B671" s="125"/>
      <c r="C671" s="110"/>
      <c r="D671" s="110"/>
      <c r="E671" s="110"/>
      <c r="F671" s="110"/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</row>
    <row r="672" spans="2:21">
      <c r="B672" s="125"/>
      <c r="C672" s="110"/>
      <c r="D672" s="110"/>
      <c r="E672" s="110"/>
      <c r="F672" s="110"/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</row>
    <row r="673" spans="2:21">
      <c r="B673" s="125"/>
      <c r="C673" s="110"/>
      <c r="D673" s="110"/>
      <c r="E673" s="110"/>
      <c r="F673" s="110"/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</row>
    <row r="674" spans="2:21">
      <c r="B674" s="125"/>
      <c r="C674" s="110"/>
      <c r="D674" s="110"/>
      <c r="E674" s="110"/>
      <c r="F674" s="110"/>
      <c r="G674" s="110"/>
      <c r="H674" s="110"/>
      <c r="I674" s="110"/>
      <c r="J674" s="110"/>
      <c r="K674" s="110"/>
      <c r="L674" s="110"/>
      <c r="M674" s="110"/>
      <c r="N674" s="110"/>
      <c r="O674" s="110"/>
      <c r="P674" s="110"/>
      <c r="Q674" s="110"/>
      <c r="R674" s="110"/>
      <c r="S674" s="110"/>
      <c r="T674" s="110"/>
      <c r="U674" s="110"/>
    </row>
    <row r="675" spans="2:21">
      <c r="B675" s="125"/>
      <c r="C675" s="110"/>
      <c r="D675" s="110"/>
      <c r="E675" s="110"/>
      <c r="F675" s="110"/>
      <c r="G675" s="110"/>
      <c r="H675" s="110"/>
      <c r="I675" s="110"/>
      <c r="J675" s="110"/>
      <c r="K675" s="110"/>
      <c r="L675" s="110"/>
      <c r="M675" s="110"/>
      <c r="N675" s="110"/>
      <c r="O675" s="110"/>
      <c r="P675" s="110"/>
      <c r="Q675" s="110"/>
      <c r="R675" s="110"/>
      <c r="S675" s="110"/>
      <c r="T675" s="110"/>
      <c r="U675" s="110"/>
    </row>
    <row r="676" spans="2:21">
      <c r="B676" s="125"/>
      <c r="C676" s="110"/>
      <c r="D676" s="110"/>
      <c r="E676" s="110"/>
      <c r="F676" s="110"/>
      <c r="G676" s="110"/>
      <c r="H676" s="110"/>
      <c r="I676" s="110"/>
      <c r="J676" s="110"/>
      <c r="K676" s="110"/>
      <c r="L676" s="110"/>
      <c r="M676" s="110"/>
      <c r="N676" s="110"/>
      <c r="O676" s="110"/>
      <c r="P676" s="110"/>
      <c r="Q676" s="110"/>
      <c r="R676" s="110"/>
      <c r="S676" s="110"/>
      <c r="T676" s="110"/>
      <c r="U676" s="110"/>
    </row>
    <row r="677" spans="2:21">
      <c r="B677" s="125"/>
      <c r="C677" s="110"/>
      <c r="D677" s="110"/>
      <c r="E677" s="110"/>
      <c r="F677" s="110"/>
      <c r="G677" s="110"/>
      <c r="H677" s="110"/>
      <c r="I677" s="110"/>
      <c r="J677" s="110"/>
      <c r="K677" s="110"/>
      <c r="L677" s="110"/>
      <c r="M677" s="110"/>
      <c r="N677" s="110"/>
      <c r="O677" s="110"/>
      <c r="P677" s="110"/>
      <c r="Q677" s="110"/>
      <c r="R677" s="110"/>
      <c r="S677" s="110"/>
      <c r="T677" s="110"/>
      <c r="U677" s="110"/>
    </row>
    <row r="678" spans="2:21">
      <c r="B678" s="125"/>
      <c r="C678" s="110"/>
      <c r="D678" s="110"/>
      <c r="E678" s="110"/>
      <c r="F678" s="110"/>
      <c r="G678" s="110"/>
      <c r="H678" s="110"/>
      <c r="I678" s="110"/>
      <c r="J678" s="110"/>
      <c r="K678" s="110"/>
      <c r="L678" s="110"/>
      <c r="M678" s="110"/>
      <c r="N678" s="110"/>
      <c r="O678" s="110"/>
      <c r="P678" s="110"/>
      <c r="Q678" s="110"/>
      <c r="R678" s="110"/>
      <c r="S678" s="110"/>
      <c r="T678" s="110"/>
      <c r="U678" s="110"/>
    </row>
    <row r="679" spans="2:21">
      <c r="B679" s="125"/>
      <c r="C679" s="110"/>
      <c r="D679" s="110"/>
      <c r="E679" s="110"/>
      <c r="F679" s="110"/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  <c r="S679" s="110"/>
      <c r="T679" s="110"/>
      <c r="U679" s="110"/>
    </row>
    <row r="680" spans="2:21">
      <c r="B680" s="125"/>
      <c r="C680" s="110"/>
      <c r="D680" s="110"/>
      <c r="E680" s="110"/>
      <c r="F680" s="110"/>
      <c r="G680" s="110"/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  <c r="S680" s="110"/>
      <c r="T680" s="110"/>
      <c r="U680" s="110"/>
    </row>
    <row r="681" spans="2:21">
      <c r="B681" s="125"/>
      <c r="C681" s="110"/>
      <c r="D681" s="110"/>
      <c r="E681" s="110"/>
      <c r="F681" s="110"/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</row>
    <row r="682" spans="2:21">
      <c r="B682" s="125"/>
      <c r="C682" s="110"/>
      <c r="D682" s="110"/>
      <c r="E682" s="110"/>
      <c r="F682" s="110"/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</row>
    <row r="683" spans="2:21">
      <c r="B683" s="125"/>
      <c r="C683" s="110"/>
      <c r="D683" s="110"/>
      <c r="E683" s="110"/>
      <c r="F683" s="110"/>
      <c r="G683" s="110"/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  <c r="S683" s="110"/>
      <c r="T683" s="110"/>
      <c r="U683" s="110"/>
    </row>
    <row r="684" spans="2:21">
      <c r="B684" s="125"/>
      <c r="C684" s="110"/>
      <c r="D684" s="110"/>
      <c r="E684" s="110"/>
      <c r="F684" s="110"/>
      <c r="G684" s="110"/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  <c r="S684" s="110"/>
      <c r="T684" s="110"/>
      <c r="U684" s="110"/>
    </row>
    <row r="685" spans="2:21">
      <c r="B685" s="125"/>
      <c r="C685" s="110"/>
      <c r="D685" s="110"/>
      <c r="E685" s="110"/>
      <c r="F685" s="110"/>
      <c r="G685" s="110"/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  <c r="S685" s="110"/>
      <c r="T685" s="110"/>
      <c r="U685" s="110"/>
    </row>
    <row r="686" spans="2:21">
      <c r="B686" s="125"/>
      <c r="C686" s="110"/>
      <c r="D686" s="110"/>
      <c r="E686" s="110"/>
      <c r="F686" s="110"/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0"/>
      <c r="R686" s="110"/>
      <c r="S686" s="110"/>
      <c r="T686" s="110"/>
      <c r="U686" s="110"/>
    </row>
    <row r="687" spans="2:21">
      <c r="B687" s="125"/>
      <c r="C687" s="110"/>
      <c r="D687" s="110"/>
      <c r="E687" s="110"/>
      <c r="F687" s="110"/>
      <c r="G687" s="110"/>
      <c r="H687" s="110"/>
      <c r="I687" s="110"/>
      <c r="J687" s="110"/>
      <c r="K687" s="110"/>
      <c r="L687" s="110"/>
      <c r="M687" s="110"/>
      <c r="N687" s="110"/>
      <c r="O687" s="110"/>
      <c r="P687" s="110"/>
      <c r="Q687" s="110"/>
      <c r="R687" s="110"/>
      <c r="S687" s="110"/>
      <c r="T687" s="110"/>
      <c r="U687" s="110"/>
    </row>
    <row r="688" spans="2:21">
      <c r="B688" s="125"/>
      <c r="C688" s="110"/>
      <c r="D688" s="110"/>
      <c r="E688" s="110"/>
      <c r="F688" s="110"/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  <c r="S688" s="110"/>
      <c r="T688" s="110"/>
      <c r="U688" s="110"/>
    </row>
    <row r="689" spans="2:21">
      <c r="B689" s="125"/>
      <c r="C689" s="110"/>
      <c r="D689" s="110"/>
      <c r="E689" s="110"/>
      <c r="F689" s="110"/>
      <c r="G689" s="110"/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  <c r="S689" s="110"/>
      <c r="T689" s="110"/>
      <c r="U689" s="110"/>
    </row>
    <row r="690" spans="2:21">
      <c r="B690" s="125"/>
      <c r="C690" s="110"/>
      <c r="D690" s="110"/>
      <c r="E690" s="110"/>
      <c r="F690" s="110"/>
      <c r="G690" s="110"/>
      <c r="H690" s="110"/>
      <c r="I690" s="110"/>
      <c r="J690" s="110"/>
      <c r="K690" s="110"/>
      <c r="L690" s="110"/>
      <c r="M690" s="110"/>
      <c r="N690" s="110"/>
      <c r="O690" s="110"/>
      <c r="P690" s="110"/>
      <c r="Q690" s="110"/>
      <c r="R690" s="110"/>
      <c r="S690" s="110"/>
      <c r="T690" s="110"/>
      <c r="U690" s="110"/>
    </row>
    <row r="691" spans="2:21">
      <c r="B691" s="125"/>
      <c r="C691" s="110"/>
      <c r="D691" s="110"/>
      <c r="E691" s="110"/>
      <c r="F691" s="110"/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</row>
    <row r="692" spans="2:21">
      <c r="B692" s="125"/>
      <c r="C692" s="110"/>
      <c r="D692" s="110"/>
      <c r="E692" s="110"/>
      <c r="F692" s="110"/>
      <c r="G692" s="110"/>
      <c r="H692" s="110"/>
      <c r="I692" s="110"/>
      <c r="J692" s="110"/>
      <c r="K692" s="110"/>
      <c r="L692" s="110"/>
      <c r="M692" s="110"/>
      <c r="N692" s="110"/>
      <c r="O692" s="110"/>
      <c r="P692" s="110"/>
      <c r="Q692" s="110"/>
      <c r="R692" s="110"/>
      <c r="S692" s="110"/>
      <c r="T692" s="110"/>
      <c r="U692" s="110"/>
    </row>
    <row r="693" spans="2:21">
      <c r="B693" s="125"/>
      <c r="C693" s="110"/>
      <c r="D693" s="110"/>
      <c r="E693" s="110"/>
      <c r="F693" s="110"/>
      <c r="G693" s="110"/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</row>
    <row r="694" spans="2:21">
      <c r="B694" s="125"/>
      <c r="C694" s="110"/>
      <c r="D694" s="110"/>
      <c r="E694" s="110"/>
      <c r="F694" s="110"/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  <c r="S694" s="110"/>
      <c r="T694" s="110"/>
      <c r="U694" s="110"/>
    </row>
    <row r="695" spans="2:21">
      <c r="B695" s="125"/>
      <c r="C695" s="110"/>
      <c r="D695" s="110"/>
      <c r="E695" s="110"/>
      <c r="F695" s="110"/>
      <c r="G695" s="110"/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  <c r="S695" s="110"/>
      <c r="T695" s="110"/>
      <c r="U695" s="110"/>
    </row>
    <row r="696" spans="2:21">
      <c r="B696" s="125"/>
      <c r="C696" s="110"/>
      <c r="D696" s="110"/>
      <c r="E696" s="110"/>
      <c r="F696" s="110"/>
      <c r="G696" s="110"/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  <c r="S696" s="110"/>
      <c r="T696" s="110"/>
      <c r="U696" s="110"/>
    </row>
    <row r="697" spans="2:21">
      <c r="B697" s="125"/>
      <c r="C697" s="110"/>
      <c r="D697" s="110"/>
      <c r="E697" s="110"/>
      <c r="F697" s="110"/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</row>
    <row r="698" spans="2:21">
      <c r="B698" s="125"/>
      <c r="C698" s="110"/>
      <c r="D698" s="110"/>
      <c r="E698" s="110"/>
      <c r="F698" s="110"/>
      <c r="G698" s="110"/>
      <c r="H698" s="110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  <c r="S698" s="110"/>
      <c r="T698" s="110"/>
      <c r="U698" s="110"/>
    </row>
    <row r="699" spans="2:21">
      <c r="B699" s="125"/>
      <c r="C699" s="110"/>
      <c r="D699" s="110"/>
      <c r="E699" s="110"/>
      <c r="F699" s="110"/>
      <c r="G699" s="110"/>
      <c r="H699" s="110"/>
      <c r="I699" s="110"/>
      <c r="J699" s="110"/>
      <c r="K699" s="110"/>
      <c r="L699" s="110"/>
      <c r="M699" s="110"/>
      <c r="N699" s="110"/>
      <c r="O699" s="110"/>
      <c r="P699" s="110"/>
      <c r="Q699" s="110"/>
      <c r="R699" s="110"/>
      <c r="S699" s="110"/>
      <c r="T699" s="110"/>
      <c r="U699" s="110"/>
    </row>
    <row r="700" spans="2:21">
      <c r="B700" s="125"/>
      <c r="C700" s="110"/>
      <c r="D700" s="110"/>
      <c r="E700" s="110"/>
      <c r="F700" s="110"/>
      <c r="G700" s="110"/>
      <c r="H700" s="110"/>
      <c r="I700" s="110"/>
      <c r="J700" s="110"/>
      <c r="K700" s="110"/>
      <c r="L700" s="110"/>
      <c r="M700" s="110"/>
      <c r="N700" s="110"/>
      <c r="O700" s="110"/>
      <c r="P700" s="110"/>
      <c r="Q700" s="110"/>
      <c r="R700" s="110"/>
      <c r="S700" s="110"/>
      <c r="T700" s="110"/>
      <c r="U700" s="110"/>
    </row>
    <row r="701" spans="2:21">
      <c r="B701" s="125"/>
      <c r="C701" s="110"/>
      <c r="D701" s="110"/>
      <c r="E701" s="110"/>
      <c r="F701" s="110"/>
      <c r="G701" s="110"/>
      <c r="H701" s="110"/>
      <c r="I701" s="110"/>
      <c r="J701" s="110"/>
      <c r="K701" s="110"/>
      <c r="L701" s="110"/>
      <c r="M701" s="110"/>
      <c r="N701" s="110"/>
      <c r="O701" s="110"/>
      <c r="P701" s="110"/>
      <c r="Q701" s="110"/>
      <c r="R701" s="110"/>
      <c r="S701" s="110"/>
      <c r="T701" s="110"/>
      <c r="U701" s="110"/>
    </row>
    <row r="702" spans="2:21">
      <c r="B702" s="125"/>
      <c r="C702" s="110"/>
      <c r="D702" s="110"/>
      <c r="E702" s="110"/>
      <c r="F702" s="110"/>
      <c r="G702" s="110"/>
      <c r="H702" s="110"/>
      <c r="I702" s="110"/>
      <c r="J702" s="110"/>
      <c r="K702" s="110"/>
      <c r="L702" s="110"/>
      <c r="M702" s="110"/>
      <c r="N702" s="110"/>
      <c r="O702" s="110"/>
      <c r="P702" s="110"/>
      <c r="Q702" s="110"/>
      <c r="R702" s="110"/>
      <c r="S702" s="110"/>
      <c r="T702" s="110"/>
      <c r="U702" s="110"/>
    </row>
    <row r="703" spans="2:21">
      <c r="B703" s="125"/>
      <c r="C703" s="110"/>
      <c r="D703" s="110"/>
      <c r="E703" s="110"/>
      <c r="F703" s="110"/>
      <c r="G703" s="110"/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</row>
    <row r="704" spans="2:21">
      <c r="B704" s="125"/>
      <c r="C704" s="110"/>
      <c r="D704" s="110"/>
      <c r="E704" s="110"/>
      <c r="F704" s="110"/>
      <c r="G704" s="110"/>
      <c r="H704" s="110"/>
      <c r="I704" s="110"/>
      <c r="J704" s="110"/>
      <c r="K704" s="110"/>
      <c r="L704" s="110"/>
      <c r="M704" s="110"/>
      <c r="N704" s="110"/>
      <c r="O704" s="110"/>
      <c r="P704" s="110"/>
      <c r="Q704" s="110"/>
      <c r="R704" s="110"/>
      <c r="S704" s="110"/>
      <c r="T704" s="110"/>
      <c r="U704" s="110"/>
    </row>
    <row r="705" spans="2:21">
      <c r="B705" s="125"/>
      <c r="C705" s="110"/>
      <c r="D705" s="110"/>
      <c r="E705" s="110"/>
      <c r="F705" s="110"/>
      <c r="G705" s="110"/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</row>
    <row r="706" spans="2:21">
      <c r="B706" s="125"/>
      <c r="C706" s="110"/>
      <c r="D706" s="110"/>
      <c r="E706" s="110"/>
      <c r="F706" s="110"/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</row>
    <row r="707" spans="2:21">
      <c r="B707" s="125"/>
      <c r="C707" s="110"/>
      <c r="D707" s="110"/>
      <c r="E707" s="110"/>
      <c r="F707" s="110"/>
      <c r="G707" s="110"/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  <c r="S707" s="110"/>
      <c r="T707" s="110"/>
      <c r="U707" s="110"/>
    </row>
    <row r="708" spans="2:21">
      <c r="B708" s="125"/>
      <c r="C708" s="110"/>
      <c r="D708" s="110"/>
      <c r="E708" s="110"/>
      <c r="F708" s="110"/>
      <c r="G708" s="110"/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  <c r="S708" s="110"/>
      <c r="T708" s="110"/>
      <c r="U708" s="110"/>
    </row>
    <row r="709" spans="2:21">
      <c r="B709" s="125"/>
      <c r="C709" s="110"/>
      <c r="D709" s="110"/>
      <c r="E709" s="110"/>
      <c r="F709" s="110"/>
      <c r="G709" s="110"/>
      <c r="H709" s="110"/>
      <c r="I709" s="110"/>
      <c r="J709" s="110"/>
      <c r="K709" s="110"/>
      <c r="L709" s="110"/>
      <c r="M709" s="110"/>
      <c r="N709" s="110"/>
      <c r="O709" s="110"/>
      <c r="P709" s="110"/>
      <c r="Q709" s="110"/>
      <c r="R709" s="110"/>
      <c r="S709" s="110"/>
      <c r="T709" s="110"/>
      <c r="U709" s="110"/>
    </row>
    <row r="710" spans="2:21">
      <c r="B710" s="125"/>
      <c r="C710" s="110"/>
      <c r="D710" s="110"/>
      <c r="E710" s="110"/>
      <c r="F710" s="110"/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0"/>
      <c r="R710" s="110"/>
      <c r="S710" s="110"/>
      <c r="T710" s="110"/>
      <c r="U710" s="110"/>
    </row>
    <row r="711" spans="2:21">
      <c r="B711" s="125"/>
      <c r="C711" s="110"/>
      <c r="D711" s="110"/>
      <c r="E711" s="110"/>
      <c r="F711" s="110"/>
      <c r="G711" s="110"/>
      <c r="H711" s="110"/>
      <c r="I711" s="110"/>
      <c r="J711" s="110"/>
      <c r="K711" s="110"/>
      <c r="L711" s="110"/>
      <c r="M711" s="110"/>
      <c r="N711" s="110"/>
      <c r="O711" s="110"/>
      <c r="P711" s="110"/>
      <c r="Q711" s="110"/>
      <c r="R711" s="110"/>
      <c r="S711" s="110"/>
      <c r="T711" s="110"/>
      <c r="U711" s="110"/>
    </row>
    <row r="712" spans="2:21">
      <c r="B712" s="125"/>
      <c r="C712" s="110"/>
      <c r="D712" s="110"/>
      <c r="E712" s="110"/>
      <c r="F712" s="110"/>
      <c r="G712" s="110"/>
      <c r="H712" s="110"/>
      <c r="I712" s="110"/>
      <c r="J712" s="110"/>
      <c r="K712" s="110"/>
      <c r="L712" s="110"/>
      <c r="M712" s="110"/>
      <c r="N712" s="110"/>
      <c r="O712" s="110"/>
      <c r="P712" s="110"/>
      <c r="Q712" s="110"/>
      <c r="R712" s="110"/>
      <c r="S712" s="110"/>
      <c r="T712" s="110"/>
      <c r="U712" s="110"/>
    </row>
    <row r="713" spans="2:21">
      <c r="B713" s="125"/>
      <c r="C713" s="110"/>
      <c r="D713" s="110"/>
      <c r="E713" s="110"/>
      <c r="F713" s="110"/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  <c r="S713" s="110"/>
      <c r="T713" s="110"/>
      <c r="U713" s="110"/>
    </row>
    <row r="714" spans="2:21">
      <c r="B714" s="125"/>
      <c r="C714" s="110"/>
      <c r="D714" s="110"/>
      <c r="E714" s="110"/>
      <c r="F714" s="110"/>
      <c r="G714" s="110"/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  <c r="S714" s="110"/>
      <c r="T714" s="110"/>
      <c r="U714" s="110"/>
    </row>
    <row r="715" spans="2:21">
      <c r="B715" s="125"/>
      <c r="C715" s="110"/>
      <c r="D715" s="110"/>
      <c r="E715" s="110"/>
      <c r="F715" s="110"/>
      <c r="G715" s="110"/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</row>
    <row r="716" spans="2:21">
      <c r="B716" s="125"/>
      <c r="C716" s="110"/>
      <c r="D716" s="110"/>
      <c r="E716" s="110"/>
      <c r="F716" s="110"/>
      <c r="G716" s="110"/>
      <c r="H716" s="110"/>
      <c r="I716" s="110"/>
      <c r="J716" s="110"/>
      <c r="K716" s="110"/>
      <c r="L716" s="110"/>
      <c r="M716" s="110"/>
      <c r="N716" s="110"/>
      <c r="O716" s="110"/>
      <c r="P716" s="110"/>
      <c r="Q716" s="110"/>
      <c r="R716" s="110"/>
      <c r="S716" s="110"/>
      <c r="T716" s="110"/>
      <c r="U716" s="110"/>
    </row>
    <row r="717" spans="2:21">
      <c r="B717" s="125"/>
      <c r="C717" s="110"/>
      <c r="D717" s="110"/>
      <c r="E717" s="110"/>
      <c r="F717" s="110"/>
      <c r="G717" s="110"/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  <c r="S717" s="110"/>
      <c r="T717" s="110"/>
      <c r="U717" s="110"/>
    </row>
    <row r="718" spans="2:21">
      <c r="B718" s="125"/>
      <c r="C718" s="110"/>
      <c r="D718" s="110"/>
      <c r="E718" s="110"/>
      <c r="F718" s="110"/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  <c r="S718" s="110"/>
      <c r="T718" s="110"/>
      <c r="U718" s="110"/>
    </row>
    <row r="719" spans="2:21">
      <c r="B719" s="125"/>
      <c r="C719" s="110"/>
      <c r="D719" s="110"/>
      <c r="E719" s="110"/>
      <c r="F719" s="110"/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  <c r="S719" s="110"/>
      <c r="T719" s="110"/>
      <c r="U719" s="110"/>
    </row>
    <row r="720" spans="2:21">
      <c r="B720" s="125"/>
      <c r="C720" s="110"/>
      <c r="D720" s="110"/>
      <c r="E720" s="110"/>
      <c r="F720" s="110"/>
      <c r="G720" s="110"/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</row>
    <row r="721" spans="2:21">
      <c r="B721" s="125"/>
      <c r="C721" s="110"/>
      <c r="D721" s="110"/>
      <c r="E721" s="110"/>
      <c r="F721" s="110"/>
      <c r="G721" s="110"/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</row>
    <row r="722" spans="2:21">
      <c r="B722" s="125"/>
      <c r="C722" s="110"/>
      <c r="D722" s="110"/>
      <c r="E722" s="110"/>
      <c r="F722" s="110"/>
      <c r="G722" s="110"/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  <c r="S722" s="110"/>
      <c r="T722" s="110"/>
      <c r="U722" s="110"/>
    </row>
    <row r="723" spans="2:21">
      <c r="B723" s="125"/>
      <c r="C723" s="110"/>
      <c r="D723" s="110"/>
      <c r="E723" s="110"/>
      <c r="F723" s="110"/>
      <c r="G723" s="110"/>
      <c r="H723" s="110"/>
      <c r="I723" s="110"/>
      <c r="J723" s="110"/>
      <c r="K723" s="110"/>
      <c r="L723" s="110"/>
      <c r="M723" s="110"/>
      <c r="N723" s="110"/>
      <c r="O723" s="110"/>
      <c r="P723" s="110"/>
      <c r="Q723" s="110"/>
      <c r="R723" s="110"/>
      <c r="S723" s="110"/>
      <c r="T723" s="110"/>
      <c r="U723" s="110"/>
    </row>
    <row r="724" spans="2:21">
      <c r="B724" s="125"/>
      <c r="C724" s="110"/>
      <c r="D724" s="110"/>
      <c r="E724" s="110"/>
      <c r="F724" s="110"/>
      <c r="G724" s="110"/>
      <c r="H724" s="110"/>
      <c r="I724" s="110"/>
      <c r="J724" s="110"/>
      <c r="K724" s="110"/>
      <c r="L724" s="110"/>
      <c r="M724" s="110"/>
      <c r="N724" s="110"/>
      <c r="O724" s="110"/>
      <c r="P724" s="110"/>
      <c r="Q724" s="110"/>
      <c r="R724" s="110"/>
      <c r="S724" s="110"/>
      <c r="T724" s="110"/>
      <c r="U724" s="110"/>
    </row>
    <row r="725" spans="2:21">
      <c r="B725" s="125"/>
      <c r="C725" s="110"/>
      <c r="D725" s="110"/>
      <c r="E725" s="110"/>
      <c r="F725" s="110"/>
      <c r="G725" s="110"/>
      <c r="H725" s="110"/>
      <c r="I725" s="110"/>
      <c r="J725" s="110"/>
      <c r="K725" s="110"/>
      <c r="L725" s="110"/>
      <c r="M725" s="110"/>
      <c r="N725" s="110"/>
      <c r="O725" s="110"/>
      <c r="P725" s="110"/>
      <c r="Q725" s="110"/>
      <c r="R725" s="110"/>
      <c r="S725" s="110"/>
      <c r="T725" s="110"/>
      <c r="U725" s="110"/>
    </row>
    <row r="726" spans="2:21">
      <c r="B726" s="125"/>
      <c r="C726" s="110"/>
      <c r="D726" s="110"/>
      <c r="E726" s="110"/>
      <c r="F726" s="110"/>
      <c r="G726" s="110"/>
      <c r="H726" s="110"/>
      <c r="I726" s="110"/>
      <c r="J726" s="110"/>
      <c r="K726" s="110"/>
      <c r="L726" s="110"/>
      <c r="M726" s="110"/>
      <c r="N726" s="110"/>
      <c r="O726" s="110"/>
      <c r="P726" s="110"/>
      <c r="Q726" s="110"/>
      <c r="R726" s="110"/>
      <c r="S726" s="110"/>
      <c r="T726" s="110"/>
      <c r="U726" s="110"/>
    </row>
    <row r="727" spans="2:21">
      <c r="B727" s="125"/>
      <c r="C727" s="110"/>
      <c r="D727" s="110"/>
      <c r="E727" s="110"/>
      <c r="F727" s="110"/>
      <c r="G727" s="110"/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  <c r="S727" s="110"/>
      <c r="T727" s="110"/>
      <c r="U727" s="110"/>
    </row>
    <row r="728" spans="2:21">
      <c r="B728" s="125"/>
      <c r="C728" s="110"/>
      <c r="D728" s="110"/>
      <c r="E728" s="110"/>
      <c r="F728" s="110"/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  <c r="S728" s="110"/>
      <c r="T728" s="110"/>
      <c r="U728" s="110"/>
    </row>
    <row r="729" spans="2:21">
      <c r="B729" s="125"/>
      <c r="C729" s="110"/>
      <c r="D729" s="110"/>
      <c r="E729" s="110"/>
      <c r="F729" s="110"/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</row>
    <row r="730" spans="2:21">
      <c r="B730" s="125"/>
      <c r="C730" s="110"/>
      <c r="D730" s="110"/>
      <c r="E730" s="110"/>
      <c r="F730" s="110"/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</row>
    <row r="731" spans="2:21">
      <c r="B731" s="125"/>
      <c r="C731" s="110"/>
      <c r="D731" s="110"/>
      <c r="E731" s="110"/>
      <c r="F731" s="110"/>
      <c r="G731" s="110"/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  <c r="S731" s="110"/>
      <c r="T731" s="110"/>
      <c r="U731" s="110"/>
    </row>
    <row r="732" spans="2:21">
      <c r="B732" s="125"/>
      <c r="C732" s="110"/>
      <c r="D732" s="110"/>
      <c r="E732" s="110"/>
      <c r="F732" s="110"/>
      <c r="G732" s="110"/>
      <c r="H732" s="110"/>
      <c r="I732" s="110"/>
      <c r="J732" s="110"/>
      <c r="K732" s="110"/>
      <c r="L732" s="110"/>
      <c r="M732" s="110"/>
      <c r="N732" s="110"/>
      <c r="O732" s="110"/>
      <c r="P732" s="110"/>
      <c r="Q732" s="110"/>
      <c r="R732" s="110"/>
      <c r="S732" s="110"/>
      <c r="T732" s="110"/>
      <c r="U732" s="110"/>
    </row>
    <row r="733" spans="2:21">
      <c r="B733" s="125"/>
      <c r="C733" s="110"/>
      <c r="D733" s="110"/>
      <c r="E733" s="110"/>
      <c r="F733" s="110"/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2:6">
      <c r="C769" s="1"/>
      <c r="D769" s="1"/>
      <c r="E769" s="1"/>
      <c r="F769" s="1"/>
    </row>
    <row r="770" spans="2:6">
      <c r="C770" s="1"/>
      <c r="D770" s="1"/>
      <c r="E770" s="1"/>
      <c r="F770" s="1"/>
    </row>
    <row r="771" spans="2:6">
      <c r="C771" s="1"/>
      <c r="D771" s="1"/>
      <c r="E771" s="1"/>
      <c r="F771" s="1"/>
    </row>
    <row r="772" spans="2:6">
      <c r="C772" s="1"/>
      <c r="D772" s="1"/>
      <c r="E772" s="1"/>
      <c r="F772" s="1"/>
    </row>
    <row r="773" spans="2:6">
      <c r="C773" s="1"/>
      <c r="D773" s="1"/>
      <c r="E773" s="1"/>
      <c r="F773" s="1"/>
    </row>
    <row r="774" spans="2:6">
      <c r="C774" s="1"/>
      <c r="D774" s="1"/>
      <c r="E774" s="1"/>
      <c r="F774" s="1"/>
    </row>
    <row r="775" spans="2:6">
      <c r="C775" s="1"/>
      <c r="D775" s="1"/>
      <c r="E775" s="1"/>
      <c r="F775" s="1"/>
    </row>
    <row r="776" spans="2:6">
      <c r="C776" s="1"/>
      <c r="D776" s="1"/>
      <c r="E776" s="1"/>
      <c r="F776" s="1"/>
    </row>
    <row r="777" spans="2:6">
      <c r="C777" s="1"/>
      <c r="D777" s="1"/>
      <c r="E777" s="1"/>
      <c r="F777" s="1"/>
    </row>
    <row r="778" spans="2:6">
      <c r="C778" s="1"/>
      <c r="D778" s="1"/>
      <c r="E778" s="1"/>
      <c r="F778" s="1"/>
    </row>
    <row r="779" spans="2:6">
      <c r="C779" s="1"/>
      <c r="D779" s="1"/>
      <c r="E779" s="1"/>
      <c r="F779" s="1"/>
    </row>
    <row r="780" spans="2:6">
      <c r="B780" s="41"/>
      <c r="C780" s="1"/>
      <c r="D780" s="1"/>
      <c r="E780" s="1"/>
      <c r="F780" s="1"/>
    </row>
    <row r="781" spans="2:6">
      <c r="B781" s="41"/>
      <c r="C781" s="1"/>
      <c r="D781" s="1"/>
      <c r="E781" s="1"/>
      <c r="F781" s="1"/>
    </row>
    <row r="782" spans="2:6">
      <c r="B782" s="3"/>
      <c r="C782" s="1"/>
      <c r="D782" s="1"/>
      <c r="E782" s="1"/>
      <c r="F782" s="1"/>
    </row>
    <row r="783" spans="2:6">
      <c r="C783" s="1"/>
      <c r="D783" s="1"/>
      <c r="E783" s="1"/>
      <c r="F783" s="1"/>
    </row>
    <row r="784" spans="2:6">
      <c r="C784" s="1"/>
      <c r="D784" s="1"/>
      <c r="E784" s="1"/>
      <c r="F784" s="1"/>
    </row>
    <row r="785" spans="3:6">
      <c r="C785" s="1"/>
      <c r="D785" s="1"/>
      <c r="E785" s="1"/>
      <c r="F785" s="1"/>
    </row>
    <row r="786" spans="3:6">
      <c r="C786" s="1"/>
      <c r="D786" s="1"/>
      <c r="E786" s="1"/>
      <c r="F786" s="1"/>
    </row>
    <row r="787" spans="3:6">
      <c r="C787" s="1"/>
      <c r="D787" s="1"/>
      <c r="E787" s="1"/>
      <c r="F787" s="1"/>
    </row>
    <row r="788" spans="3:6">
      <c r="C788" s="1"/>
      <c r="D788" s="1"/>
      <c r="E788" s="1"/>
      <c r="F788" s="1"/>
    </row>
    <row r="789" spans="3:6">
      <c r="C789" s="1"/>
      <c r="D789" s="1"/>
      <c r="E789" s="1"/>
      <c r="F789" s="1"/>
    </row>
    <row r="790" spans="3:6">
      <c r="C790" s="1"/>
      <c r="D790" s="1"/>
      <c r="E790" s="1"/>
      <c r="F790" s="1"/>
    </row>
    <row r="791" spans="3:6">
      <c r="C791" s="1"/>
      <c r="D791" s="1"/>
      <c r="E791" s="1"/>
      <c r="F791" s="1"/>
    </row>
    <row r="792" spans="3:6">
      <c r="C792" s="1"/>
      <c r="D792" s="1"/>
      <c r="E792" s="1"/>
      <c r="F792" s="1"/>
    </row>
    <row r="793" spans="3:6">
      <c r="C793" s="1"/>
      <c r="D793" s="1"/>
      <c r="E793" s="1"/>
      <c r="F793" s="1"/>
    </row>
    <row r="794" spans="3:6">
      <c r="C794" s="1"/>
      <c r="D794" s="1"/>
      <c r="E794" s="1"/>
      <c r="F794" s="1"/>
    </row>
    <row r="795" spans="3:6">
      <c r="C795" s="1"/>
      <c r="D795" s="1"/>
      <c r="E795" s="1"/>
      <c r="F795" s="1"/>
    </row>
    <row r="796" spans="3:6">
      <c r="C796" s="1"/>
      <c r="D796" s="1"/>
      <c r="E796" s="1"/>
      <c r="F796" s="1"/>
    </row>
    <row r="797" spans="3:6">
      <c r="C797" s="1"/>
      <c r="D797" s="1"/>
      <c r="E797" s="1"/>
      <c r="F797" s="1"/>
    </row>
    <row r="798" spans="3:6">
      <c r="C798" s="1"/>
      <c r="D798" s="1"/>
      <c r="E798" s="1"/>
      <c r="F798" s="1"/>
    </row>
    <row r="799" spans="3:6">
      <c r="C799" s="1"/>
      <c r="D799" s="1"/>
      <c r="E799" s="1"/>
      <c r="F799" s="1"/>
    </row>
    <row r="800" spans="3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</sheetData>
  <sheetProtection sheet="1" objects="1" scenarios="1"/>
  <mergeCells count="3">
    <mergeCell ref="B6:U6"/>
    <mergeCell ref="B7:U7"/>
    <mergeCell ref="B356:K356"/>
  </mergeCells>
  <phoneticPr fontId="4" type="noConversion"/>
  <conditionalFormatting sqref="B12:B349">
    <cfRule type="cellIs" dxfId="44" priority="2" operator="equal">
      <formula>"NR3"</formula>
    </cfRule>
  </conditionalFormatting>
  <conditionalFormatting sqref="B12:B349">
    <cfRule type="containsText" dxfId="43" priority="1" operator="containsText" text="הפרשה ">
      <formula>NOT(ISERROR(SEARCH("הפרשה ",B12)))</formula>
    </cfRule>
  </conditionalFormatting>
  <dataValidations count="7">
    <dataValidation allowBlank="1" showInputMessage="1" showErrorMessage="1" sqref="H2 B33 Q9 B35 B354 B356"/>
    <dataValidation type="list" allowBlank="1" showInputMessage="1" showErrorMessage="1" sqref="G540:G812">
      <formula1>#REF!</formula1>
    </dataValidation>
    <dataValidation type="list" allowBlank="1" showInputMessage="1" showErrorMessage="1" sqref="I357:I812 I286:I288 I283:I284 I290:I355 I167:I276 I36:I165 I12:I34 I280:I281 I278">
      <formula1>#REF!</formula1>
    </dataValidation>
    <dataValidation type="list" allowBlank="1" showInputMessage="1" showErrorMessage="1" sqref="E357:E806 E36:E355 E12:E34">
      <formula1>#REF!</formula1>
    </dataValidation>
    <dataValidation type="list" allowBlank="1" showInputMessage="1" showErrorMessage="1" sqref="G253 G255:G355 G167:G186 G107:G157 G36:G104 G163:G165 G12:G34 G241:G251 G231:G238 G357:G539 G228:G229 G192:G226 G188:G190 G160">
      <formula1>#REF!</formula1>
    </dataValidation>
    <dataValidation type="list" allowBlank="1" showInputMessage="1" showErrorMessage="1" sqref="L12:L812">
      <formula1>#REF!</formula1>
    </dataValidation>
    <dataValidation type="list" allowBlank="1" showInputMessage="1" showErrorMessage="1" sqref="I282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O5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3" style="2" bestFit="1" customWidth="1"/>
    <col min="3" max="3" width="60.2851562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44.7109375" style="2" bestFit="1" customWidth="1"/>
    <col min="8" max="8" width="12.28515625" style="1" bestFit="1" customWidth="1"/>
    <col min="9" max="9" width="10.140625" style="1" bestFit="1" customWidth="1"/>
    <col min="10" max="10" width="10.7109375" style="1" bestFit="1" customWidth="1"/>
    <col min="11" max="11" width="8.28515625" style="1" bestFit="1" customWidth="1"/>
    <col min="12" max="12" width="13.85546875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141</v>
      </c>
      <c r="C1" s="67" t="s" vm="1">
        <v>222</v>
      </c>
    </row>
    <row r="2" spans="2:15">
      <c r="B2" s="46" t="s">
        <v>140</v>
      </c>
      <c r="C2" s="67" t="s">
        <v>223</v>
      </c>
    </row>
    <row r="3" spans="2:15">
      <c r="B3" s="46" t="s">
        <v>142</v>
      </c>
      <c r="C3" s="67" t="s">
        <v>224</v>
      </c>
    </row>
    <row r="4" spans="2:15">
      <c r="B4" s="46" t="s">
        <v>143</v>
      </c>
      <c r="C4" s="67">
        <v>9455</v>
      </c>
    </row>
    <row r="6" spans="2:15" ht="26.25" customHeight="1">
      <c r="B6" s="136" t="s">
        <v>169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</row>
    <row r="7" spans="2:15" ht="26.25" customHeight="1">
      <c r="B7" s="136" t="s">
        <v>87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</row>
    <row r="8" spans="2:15" s="3" customFormat="1" ht="78.75">
      <c r="B8" s="21" t="s">
        <v>110</v>
      </c>
      <c r="C8" s="29" t="s">
        <v>44</v>
      </c>
      <c r="D8" s="29" t="s">
        <v>114</v>
      </c>
      <c r="E8" s="29" t="s">
        <v>185</v>
      </c>
      <c r="F8" s="29" t="s">
        <v>112</v>
      </c>
      <c r="G8" s="29" t="s">
        <v>65</v>
      </c>
      <c r="H8" s="29" t="s">
        <v>98</v>
      </c>
      <c r="I8" s="12" t="s">
        <v>197</v>
      </c>
      <c r="J8" s="12" t="s">
        <v>196</v>
      </c>
      <c r="K8" s="29" t="s">
        <v>212</v>
      </c>
      <c r="L8" s="12" t="s">
        <v>61</v>
      </c>
      <c r="M8" s="12" t="s">
        <v>58</v>
      </c>
      <c r="N8" s="12" t="s">
        <v>144</v>
      </c>
      <c r="O8" s="13" t="s">
        <v>146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204</v>
      </c>
      <c r="J9" s="15"/>
      <c r="K9" s="15" t="s">
        <v>200</v>
      </c>
      <c r="L9" s="15" t="s">
        <v>200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30</v>
      </c>
      <c r="C11" s="69"/>
      <c r="D11" s="69"/>
      <c r="E11" s="69"/>
      <c r="F11" s="69"/>
      <c r="G11" s="69"/>
      <c r="H11" s="69"/>
      <c r="I11" s="77"/>
      <c r="J11" s="79"/>
      <c r="K11" s="77">
        <v>1.8810892100000001</v>
      </c>
      <c r="L11" s="77">
        <v>3010.9651113409996</v>
      </c>
      <c r="M11" s="69"/>
      <c r="N11" s="78">
        <f>L11/$L$11</f>
        <v>1</v>
      </c>
      <c r="O11" s="78">
        <f>L11/'סכום נכסי הקרן'!$C$42</f>
        <v>8.5047762913587302E-2</v>
      </c>
    </row>
    <row r="12" spans="2:15">
      <c r="B12" s="70" t="s">
        <v>191</v>
      </c>
      <c r="C12" s="71"/>
      <c r="D12" s="71"/>
      <c r="E12" s="71"/>
      <c r="F12" s="71"/>
      <c r="G12" s="71"/>
      <c r="H12" s="71"/>
      <c r="I12" s="80"/>
      <c r="J12" s="82"/>
      <c r="K12" s="80">
        <v>0.97374139299999996</v>
      </c>
      <c r="L12" s="80">
        <v>1850.1702027149993</v>
      </c>
      <c r="M12" s="71"/>
      <c r="N12" s="81">
        <f t="shared" ref="N12:N75" si="0">L12/$L$11</f>
        <v>0.61447746297232431</v>
      </c>
      <c r="O12" s="81">
        <f>L12/'סכום נכסי הקרן'!$C$42</f>
        <v>5.225993358661285E-2</v>
      </c>
    </row>
    <row r="13" spans="2:15">
      <c r="B13" s="89" t="s">
        <v>1108</v>
      </c>
      <c r="C13" s="71"/>
      <c r="D13" s="71"/>
      <c r="E13" s="71"/>
      <c r="F13" s="71"/>
      <c r="G13" s="71"/>
      <c r="H13" s="71"/>
      <c r="I13" s="80"/>
      <c r="J13" s="82"/>
      <c r="K13" s="80">
        <v>0.2415011</v>
      </c>
      <c r="L13" s="80">
        <v>1200.89344149</v>
      </c>
      <c r="M13" s="71"/>
      <c r="N13" s="81">
        <f t="shared" si="0"/>
        <v>0.39884003868618578</v>
      </c>
      <c r="O13" s="81">
        <f>L13/'סכום נכסי הקרן'!$C$42</f>
        <v>3.3920453050628713E-2</v>
      </c>
    </row>
    <row r="14" spans="2:15">
      <c r="B14" s="76" t="s">
        <v>1109</v>
      </c>
      <c r="C14" s="73" t="s">
        <v>1110</v>
      </c>
      <c r="D14" s="86" t="s">
        <v>115</v>
      </c>
      <c r="E14" s="86" t="s">
        <v>304</v>
      </c>
      <c r="F14" s="73" t="s">
        <v>1111</v>
      </c>
      <c r="G14" s="86" t="s">
        <v>987</v>
      </c>
      <c r="H14" s="86" t="s">
        <v>128</v>
      </c>
      <c r="I14" s="83">
        <v>192.616748</v>
      </c>
      <c r="J14" s="85">
        <v>24100</v>
      </c>
      <c r="K14" s="73"/>
      <c r="L14" s="83">
        <v>46.420636339999994</v>
      </c>
      <c r="M14" s="84">
        <v>3.7744564491073109E-6</v>
      </c>
      <c r="N14" s="84">
        <f t="shared" si="0"/>
        <v>1.5417195026655603E-2</v>
      </c>
      <c r="O14" s="84">
        <f>L14/'סכום נכסי הקרן'!$C$42</f>
        <v>1.311197947419543E-3</v>
      </c>
    </row>
    <row r="15" spans="2:15">
      <c r="B15" s="76" t="s">
        <v>1112</v>
      </c>
      <c r="C15" s="73" t="s">
        <v>1113</v>
      </c>
      <c r="D15" s="86" t="s">
        <v>115</v>
      </c>
      <c r="E15" s="86" t="s">
        <v>304</v>
      </c>
      <c r="F15" s="73">
        <v>1760</v>
      </c>
      <c r="G15" s="86" t="s">
        <v>707</v>
      </c>
      <c r="H15" s="86" t="s">
        <v>128</v>
      </c>
      <c r="I15" s="83">
        <v>13.946168999999999</v>
      </c>
      <c r="J15" s="85">
        <v>37960</v>
      </c>
      <c r="K15" s="83">
        <v>3.7288572999999998E-2</v>
      </c>
      <c r="L15" s="83">
        <v>5.3312542829999998</v>
      </c>
      <c r="M15" s="84">
        <v>1.3059763783331572E-7</v>
      </c>
      <c r="N15" s="84">
        <f t="shared" si="0"/>
        <v>1.7706131043895119E-3</v>
      </c>
      <c r="O15" s="84">
        <f>L15/'סכום נכסי הקרן'!$C$42</f>
        <v>1.5058668351381E-4</v>
      </c>
    </row>
    <row r="16" spans="2:15">
      <c r="B16" s="76" t="s">
        <v>1114</v>
      </c>
      <c r="C16" s="73" t="s">
        <v>1115</v>
      </c>
      <c r="D16" s="86" t="s">
        <v>115</v>
      </c>
      <c r="E16" s="86" t="s">
        <v>304</v>
      </c>
      <c r="F16" s="73" t="s">
        <v>407</v>
      </c>
      <c r="G16" s="86" t="s">
        <v>2204</v>
      </c>
      <c r="H16" s="86" t="s">
        <v>128</v>
      </c>
      <c r="I16" s="83">
        <v>539.54083800000001</v>
      </c>
      <c r="J16" s="85">
        <v>5200</v>
      </c>
      <c r="K16" s="73"/>
      <c r="L16" s="83">
        <v>28.056123557999999</v>
      </c>
      <c r="M16" s="84">
        <v>4.1033032246936429E-6</v>
      </c>
      <c r="N16" s="84">
        <f t="shared" si="0"/>
        <v>9.3179836100806181E-3</v>
      </c>
      <c r="O16" s="84">
        <f>L16/'סכום נכסי הקרן'!$C$42</f>
        <v>7.9247366090282869E-4</v>
      </c>
    </row>
    <row r="17" spans="2:15">
      <c r="B17" s="76" t="s">
        <v>1116</v>
      </c>
      <c r="C17" s="73" t="s">
        <v>1117</v>
      </c>
      <c r="D17" s="86" t="s">
        <v>115</v>
      </c>
      <c r="E17" s="86" t="s">
        <v>304</v>
      </c>
      <c r="F17" s="73" t="s">
        <v>696</v>
      </c>
      <c r="G17" s="86" t="s">
        <v>697</v>
      </c>
      <c r="H17" s="86" t="s">
        <v>128</v>
      </c>
      <c r="I17" s="83">
        <v>141.955017</v>
      </c>
      <c r="J17" s="85">
        <v>46240</v>
      </c>
      <c r="K17" s="73"/>
      <c r="L17" s="83">
        <v>65.639999943999996</v>
      </c>
      <c r="M17" s="84">
        <v>3.2117733181321557E-6</v>
      </c>
      <c r="N17" s="84">
        <f t="shared" si="0"/>
        <v>2.1800319006275624E-2</v>
      </c>
      <c r="O17" s="84">
        <f>L17/'סכום נכסי הקרן'!$C$42</f>
        <v>1.8540683622863003E-3</v>
      </c>
    </row>
    <row r="18" spans="2:15">
      <c r="B18" s="76" t="s">
        <v>1118</v>
      </c>
      <c r="C18" s="73" t="s">
        <v>1119</v>
      </c>
      <c r="D18" s="86" t="s">
        <v>115</v>
      </c>
      <c r="E18" s="86" t="s">
        <v>304</v>
      </c>
      <c r="F18" s="73" t="s">
        <v>805</v>
      </c>
      <c r="G18" s="86" t="s">
        <v>673</v>
      </c>
      <c r="H18" s="86" t="s">
        <v>128</v>
      </c>
      <c r="I18" s="83">
        <v>37.975658000000003</v>
      </c>
      <c r="J18" s="85">
        <v>148890</v>
      </c>
      <c r="K18" s="73"/>
      <c r="L18" s="83">
        <v>56.541956887999994</v>
      </c>
      <c r="M18" s="84">
        <v>1.0108288706355776E-5</v>
      </c>
      <c r="N18" s="84">
        <f t="shared" si="0"/>
        <v>1.8778682182344446E-2</v>
      </c>
      <c r="O18" s="84">
        <f>L18/'סכום נכסי הקרן'!$C$42</f>
        <v>1.5970849100736366E-3</v>
      </c>
    </row>
    <row r="19" spans="2:15">
      <c r="B19" s="76" t="s">
        <v>1120</v>
      </c>
      <c r="C19" s="73" t="s">
        <v>1121</v>
      </c>
      <c r="D19" s="86" t="s">
        <v>115</v>
      </c>
      <c r="E19" s="86" t="s">
        <v>304</v>
      </c>
      <c r="F19" s="73" t="s">
        <v>415</v>
      </c>
      <c r="G19" s="86" t="s">
        <v>2204</v>
      </c>
      <c r="H19" s="86" t="s">
        <v>128</v>
      </c>
      <c r="I19" s="83">
        <v>1212.9724349999999</v>
      </c>
      <c r="J19" s="85">
        <v>2100</v>
      </c>
      <c r="K19" s="73"/>
      <c r="L19" s="83">
        <v>25.472421145000002</v>
      </c>
      <c r="M19" s="84">
        <v>3.1795646633009066E-6</v>
      </c>
      <c r="N19" s="84">
        <f t="shared" si="0"/>
        <v>8.4598858515684688E-3</v>
      </c>
      <c r="O19" s="84">
        <f>L19/'סכום נכסי הקרן'!$C$42</f>
        <v>7.194943661802067E-4</v>
      </c>
    </row>
    <row r="20" spans="2:15">
      <c r="B20" s="76" t="s">
        <v>1122</v>
      </c>
      <c r="C20" s="73" t="s">
        <v>1123</v>
      </c>
      <c r="D20" s="86" t="s">
        <v>115</v>
      </c>
      <c r="E20" s="86" t="s">
        <v>304</v>
      </c>
      <c r="F20" s="73" t="s">
        <v>1124</v>
      </c>
      <c r="G20" s="86" t="s">
        <v>122</v>
      </c>
      <c r="H20" s="86" t="s">
        <v>128</v>
      </c>
      <c r="I20" s="83">
        <v>73.394885000000002</v>
      </c>
      <c r="J20" s="85">
        <v>2578</v>
      </c>
      <c r="K20" s="73"/>
      <c r="L20" s="83">
        <v>1.892120131</v>
      </c>
      <c r="M20" s="84">
        <v>4.144510202942349E-7</v>
      </c>
      <c r="N20" s="84">
        <f t="shared" si="0"/>
        <v>6.2840984901259874E-4</v>
      </c>
      <c r="O20" s="84">
        <f>L20/'סכום נכסי הקרן'!$C$42</f>
        <v>5.3444851851386683E-5</v>
      </c>
    </row>
    <row r="21" spans="2:15">
      <c r="B21" s="76" t="s">
        <v>1125</v>
      </c>
      <c r="C21" s="73" t="s">
        <v>1126</v>
      </c>
      <c r="D21" s="86" t="s">
        <v>115</v>
      </c>
      <c r="E21" s="86" t="s">
        <v>304</v>
      </c>
      <c r="F21" s="73" t="s">
        <v>504</v>
      </c>
      <c r="G21" s="86" t="s">
        <v>152</v>
      </c>
      <c r="H21" s="86" t="s">
        <v>128</v>
      </c>
      <c r="I21" s="83">
        <v>13319.069348999999</v>
      </c>
      <c r="J21" s="85">
        <v>256.8</v>
      </c>
      <c r="K21" s="73"/>
      <c r="L21" s="83">
        <v>34.203370088</v>
      </c>
      <c r="M21" s="84">
        <v>4.8161771705211164E-6</v>
      </c>
      <c r="N21" s="84">
        <f t="shared" si="0"/>
        <v>1.1359603589948863E-2</v>
      </c>
      <c r="O21" s="84">
        <f>L21/'סכום נכסי הקרן'!$C$42</f>
        <v>9.6610887291030613E-4</v>
      </c>
    </row>
    <row r="22" spans="2:15">
      <c r="B22" s="76" t="s">
        <v>1127</v>
      </c>
      <c r="C22" s="73" t="s">
        <v>1128</v>
      </c>
      <c r="D22" s="86" t="s">
        <v>115</v>
      </c>
      <c r="E22" s="86" t="s">
        <v>304</v>
      </c>
      <c r="F22" s="73" t="s">
        <v>321</v>
      </c>
      <c r="G22" s="86" t="s">
        <v>314</v>
      </c>
      <c r="H22" s="86" t="s">
        <v>128</v>
      </c>
      <c r="I22" s="83">
        <v>324.400845</v>
      </c>
      <c r="J22" s="85">
        <v>8676</v>
      </c>
      <c r="K22" s="73"/>
      <c r="L22" s="83">
        <v>28.145017299999999</v>
      </c>
      <c r="M22" s="84">
        <v>3.2333371440896467E-6</v>
      </c>
      <c r="N22" s="84">
        <f t="shared" si="0"/>
        <v>9.3475069485162501E-3</v>
      </c>
      <c r="O22" s="84">
        <f>L22/'סכום נכסי הקרן'!$C$42</f>
        <v>7.9498455479051994E-4</v>
      </c>
    </row>
    <row r="23" spans="2:15">
      <c r="B23" s="76" t="s">
        <v>1129</v>
      </c>
      <c r="C23" s="73" t="s">
        <v>1130</v>
      </c>
      <c r="D23" s="86" t="s">
        <v>115</v>
      </c>
      <c r="E23" s="86" t="s">
        <v>304</v>
      </c>
      <c r="F23" s="73" t="s">
        <v>663</v>
      </c>
      <c r="G23" s="86" t="s">
        <v>444</v>
      </c>
      <c r="H23" s="86" t="s">
        <v>128</v>
      </c>
      <c r="I23" s="83">
        <v>14205.889684</v>
      </c>
      <c r="J23" s="85">
        <v>97.1</v>
      </c>
      <c r="K23" s="73"/>
      <c r="L23" s="83">
        <v>13.793918884</v>
      </c>
      <c r="M23" s="84">
        <v>4.4314288277085195E-6</v>
      </c>
      <c r="N23" s="84">
        <f t="shared" si="0"/>
        <v>4.5812284014996691E-3</v>
      </c>
      <c r="O23" s="84">
        <f>L23/'סכום נכסי הקרן'!$C$42</f>
        <v>3.8962322694373634E-4</v>
      </c>
    </row>
    <row r="24" spans="2:15">
      <c r="B24" s="76" t="s">
        <v>1131</v>
      </c>
      <c r="C24" s="73" t="s">
        <v>1132</v>
      </c>
      <c r="D24" s="86" t="s">
        <v>115</v>
      </c>
      <c r="E24" s="86" t="s">
        <v>304</v>
      </c>
      <c r="F24" s="73" t="s">
        <v>373</v>
      </c>
      <c r="G24" s="86" t="s">
        <v>314</v>
      </c>
      <c r="H24" s="86" t="s">
        <v>128</v>
      </c>
      <c r="I24" s="83">
        <v>4876.0184159999999</v>
      </c>
      <c r="J24" s="85">
        <v>1050</v>
      </c>
      <c r="K24" s="83">
        <v>0.20421252700000003</v>
      </c>
      <c r="L24" s="83">
        <v>51.402405898000005</v>
      </c>
      <c r="M24" s="84">
        <v>4.1889581039819062E-6</v>
      </c>
      <c r="N24" s="84">
        <f t="shared" si="0"/>
        <v>1.7071737465302883E-2</v>
      </c>
      <c r="O24" s="84">
        <f>L24/'סכום נכסי הקרן'!$C$42</f>
        <v>1.4519130804720851E-3</v>
      </c>
    </row>
    <row r="25" spans="2:15">
      <c r="B25" s="76" t="s">
        <v>1133</v>
      </c>
      <c r="C25" s="73" t="s">
        <v>1134</v>
      </c>
      <c r="D25" s="86" t="s">
        <v>115</v>
      </c>
      <c r="E25" s="86" t="s">
        <v>304</v>
      </c>
      <c r="F25" s="73" t="s">
        <v>895</v>
      </c>
      <c r="G25" s="86" t="s">
        <v>122</v>
      </c>
      <c r="H25" s="86" t="s">
        <v>128</v>
      </c>
      <c r="I25" s="83">
        <v>6825.704646000001</v>
      </c>
      <c r="J25" s="85">
        <v>297</v>
      </c>
      <c r="K25" s="73"/>
      <c r="L25" s="83">
        <v>20.272342801000001</v>
      </c>
      <c r="M25" s="84">
        <v>5.8149763317283281E-6</v>
      </c>
      <c r="N25" s="84">
        <f t="shared" si="0"/>
        <v>6.7328388245492714E-3</v>
      </c>
      <c r="O25" s="84">
        <f>L25/'סכום נכסי הקרן'!$C$42</f>
        <v>5.7261288008566224E-4</v>
      </c>
    </row>
    <row r="26" spans="2:15">
      <c r="B26" s="76" t="s">
        <v>1135</v>
      </c>
      <c r="C26" s="73" t="s">
        <v>1136</v>
      </c>
      <c r="D26" s="86" t="s">
        <v>115</v>
      </c>
      <c r="E26" s="86" t="s">
        <v>304</v>
      </c>
      <c r="F26" s="73" t="s">
        <v>596</v>
      </c>
      <c r="G26" s="86" t="s">
        <v>440</v>
      </c>
      <c r="H26" s="86" t="s">
        <v>128</v>
      </c>
      <c r="I26" s="83">
        <v>1136.9475669999999</v>
      </c>
      <c r="J26" s="85">
        <v>1700</v>
      </c>
      <c r="K26" s="73"/>
      <c r="L26" s="83">
        <v>19.328108635</v>
      </c>
      <c r="M26" s="84">
        <v>4.4385443233078904E-6</v>
      </c>
      <c r="N26" s="84">
        <f t="shared" si="0"/>
        <v>6.4192403167341256E-3</v>
      </c>
      <c r="O26" s="84">
        <f>L26/'סכום נכסי הקרן'!$C$42</f>
        <v>5.4594202854294492E-4</v>
      </c>
    </row>
    <row r="27" spans="2:15">
      <c r="B27" s="76" t="s">
        <v>1137</v>
      </c>
      <c r="C27" s="73" t="s">
        <v>1138</v>
      </c>
      <c r="D27" s="86" t="s">
        <v>115</v>
      </c>
      <c r="E27" s="86" t="s">
        <v>304</v>
      </c>
      <c r="F27" s="73" t="s">
        <v>439</v>
      </c>
      <c r="G27" s="86" t="s">
        <v>440</v>
      </c>
      <c r="H27" s="86" t="s">
        <v>128</v>
      </c>
      <c r="I27" s="83">
        <v>857.15663800000004</v>
      </c>
      <c r="J27" s="85">
        <v>1940</v>
      </c>
      <c r="K27" s="73"/>
      <c r="L27" s="83">
        <v>16.628838781999999</v>
      </c>
      <c r="M27" s="84">
        <v>3.9983279407985043E-6</v>
      </c>
      <c r="N27" s="84">
        <f t="shared" si="0"/>
        <v>5.5227603665570137E-3</v>
      </c>
      <c r="O27" s="84">
        <f>L27/'סכום נכסי הקרן'!$C$42</f>
        <v>4.6969841428349737E-4</v>
      </c>
    </row>
    <row r="28" spans="2:15">
      <c r="B28" s="76" t="s">
        <v>1139</v>
      </c>
      <c r="C28" s="73" t="s">
        <v>1140</v>
      </c>
      <c r="D28" s="86" t="s">
        <v>115</v>
      </c>
      <c r="E28" s="86" t="s">
        <v>304</v>
      </c>
      <c r="F28" s="73" t="s">
        <v>1141</v>
      </c>
      <c r="G28" s="86" t="s">
        <v>1142</v>
      </c>
      <c r="H28" s="86" t="s">
        <v>128</v>
      </c>
      <c r="I28" s="83">
        <v>225.328318</v>
      </c>
      <c r="J28" s="85">
        <v>5700</v>
      </c>
      <c r="K28" s="73"/>
      <c r="L28" s="83">
        <v>12.843714110000001</v>
      </c>
      <c r="M28" s="84">
        <v>2.1096562626839662E-6</v>
      </c>
      <c r="N28" s="84">
        <f t="shared" si="0"/>
        <v>4.2656469387915858E-3</v>
      </c>
      <c r="O28" s="84">
        <f>L28/'סכום נכסי הקרן'!$C$42</f>
        <v>3.6278372952341622E-4</v>
      </c>
    </row>
    <row r="29" spans="2:15">
      <c r="B29" s="76" t="s">
        <v>1143</v>
      </c>
      <c r="C29" s="73" t="s">
        <v>1144</v>
      </c>
      <c r="D29" s="86" t="s">
        <v>115</v>
      </c>
      <c r="E29" s="86" t="s">
        <v>304</v>
      </c>
      <c r="F29" s="73" t="s">
        <v>918</v>
      </c>
      <c r="G29" s="86" t="s">
        <v>919</v>
      </c>
      <c r="H29" s="86" t="s">
        <v>128</v>
      </c>
      <c r="I29" s="83">
        <v>481.04202900000001</v>
      </c>
      <c r="J29" s="85">
        <v>3258</v>
      </c>
      <c r="K29" s="73"/>
      <c r="L29" s="83">
        <v>15.6723493</v>
      </c>
      <c r="M29" s="84">
        <v>4.4014298507563633E-7</v>
      </c>
      <c r="N29" s="84">
        <f t="shared" si="0"/>
        <v>5.2050916302447542E-3</v>
      </c>
      <c r="O29" s="84">
        <f>L29/'סכום נכסי הקרן'!$C$42</f>
        <v>4.4268139891255343E-4</v>
      </c>
    </row>
    <row r="30" spans="2:15">
      <c r="B30" s="76" t="s">
        <v>1145</v>
      </c>
      <c r="C30" s="73" t="s">
        <v>1146</v>
      </c>
      <c r="D30" s="86" t="s">
        <v>115</v>
      </c>
      <c r="E30" s="86" t="s">
        <v>304</v>
      </c>
      <c r="F30" s="73" t="s">
        <v>726</v>
      </c>
      <c r="G30" s="86" t="s">
        <v>500</v>
      </c>
      <c r="H30" s="86" t="s">
        <v>128</v>
      </c>
      <c r="I30" s="83">
        <v>6170.1251359999997</v>
      </c>
      <c r="J30" s="85">
        <v>1128</v>
      </c>
      <c r="K30" s="73"/>
      <c r="L30" s="83">
        <v>69.599011537999999</v>
      </c>
      <c r="M30" s="84">
        <v>4.8187118660919909E-6</v>
      </c>
      <c r="N30" s="84">
        <f t="shared" si="0"/>
        <v>2.3115183658505612E-2</v>
      </c>
      <c r="O30" s="84">
        <f>L30/'סכום נכסי הקרן'!$C$42</f>
        <v>1.9658946594926126E-3</v>
      </c>
    </row>
    <row r="31" spans="2:15">
      <c r="B31" s="76" t="s">
        <v>1147</v>
      </c>
      <c r="C31" s="73" t="s">
        <v>1148</v>
      </c>
      <c r="D31" s="86" t="s">
        <v>115</v>
      </c>
      <c r="E31" s="86" t="s">
        <v>304</v>
      </c>
      <c r="F31" s="73" t="s">
        <v>327</v>
      </c>
      <c r="G31" s="86" t="s">
        <v>314</v>
      </c>
      <c r="H31" s="86" t="s">
        <v>128</v>
      </c>
      <c r="I31" s="83">
        <v>7162.1401890000006</v>
      </c>
      <c r="J31" s="85">
        <v>1960</v>
      </c>
      <c r="K31" s="73"/>
      <c r="L31" s="83">
        <v>140.37794769800001</v>
      </c>
      <c r="M31" s="84">
        <v>4.9221079018795501E-6</v>
      </c>
      <c r="N31" s="84">
        <f t="shared" si="0"/>
        <v>4.6622243203435727E-2</v>
      </c>
      <c r="O31" s="84">
        <f>L31/'סכום נכסי הקרן'!$C$42</f>
        <v>3.9651174864654085E-3</v>
      </c>
    </row>
    <row r="32" spans="2:15">
      <c r="B32" s="76" t="s">
        <v>1149</v>
      </c>
      <c r="C32" s="73" t="s">
        <v>1150</v>
      </c>
      <c r="D32" s="86" t="s">
        <v>115</v>
      </c>
      <c r="E32" s="86" t="s">
        <v>304</v>
      </c>
      <c r="F32" s="73" t="s">
        <v>469</v>
      </c>
      <c r="G32" s="86" t="s">
        <v>2204</v>
      </c>
      <c r="H32" s="86" t="s">
        <v>128</v>
      </c>
      <c r="I32" s="83">
        <v>3095.6354080000001</v>
      </c>
      <c r="J32" s="85">
        <v>771</v>
      </c>
      <c r="K32" s="73"/>
      <c r="L32" s="83">
        <v>23.867348998000001</v>
      </c>
      <c r="M32" s="84">
        <v>3.8079943619300278E-6</v>
      </c>
      <c r="N32" s="84">
        <f t="shared" si="0"/>
        <v>7.9268102138088711E-3</v>
      </c>
      <c r="O32" s="84">
        <f>L32/'סכום נכסי הקרן'!$C$42</f>
        <v>6.7415747572501915E-4</v>
      </c>
    </row>
    <row r="33" spans="2:15">
      <c r="B33" s="76" t="s">
        <v>1151</v>
      </c>
      <c r="C33" s="73" t="s">
        <v>1152</v>
      </c>
      <c r="D33" s="86" t="s">
        <v>115</v>
      </c>
      <c r="E33" s="86" t="s">
        <v>304</v>
      </c>
      <c r="F33" s="73" t="s">
        <v>332</v>
      </c>
      <c r="G33" s="86" t="s">
        <v>314</v>
      </c>
      <c r="H33" s="86" t="s">
        <v>128</v>
      </c>
      <c r="I33" s="83">
        <v>1159.9748259999999</v>
      </c>
      <c r="J33" s="85">
        <v>6623</v>
      </c>
      <c r="K33" s="73"/>
      <c r="L33" s="83">
        <v>76.825132728</v>
      </c>
      <c r="M33" s="84">
        <v>4.9360082891675462E-6</v>
      </c>
      <c r="N33" s="84">
        <f t="shared" si="0"/>
        <v>2.5515118869572102E-2</v>
      </c>
      <c r="O33" s="84">
        <f>L33/'סכום נכסי הקרן'!$C$42</f>
        <v>2.1700037803313657E-3</v>
      </c>
    </row>
    <row r="34" spans="2:15">
      <c r="B34" s="76" t="s">
        <v>1153</v>
      </c>
      <c r="C34" s="73" t="s">
        <v>1154</v>
      </c>
      <c r="D34" s="86" t="s">
        <v>115</v>
      </c>
      <c r="E34" s="86" t="s">
        <v>304</v>
      </c>
      <c r="F34" s="73" t="s">
        <v>472</v>
      </c>
      <c r="G34" s="86" t="s">
        <v>2204</v>
      </c>
      <c r="H34" s="86" t="s">
        <v>128</v>
      </c>
      <c r="I34" s="83">
        <v>270.29682700000001</v>
      </c>
      <c r="J34" s="85">
        <v>13830</v>
      </c>
      <c r="K34" s="73"/>
      <c r="L34" s="83">
        <v>37.382051185999998</v>
      </c>
      <c r="M34" s="84">
        <v>5.6978345529259577E-6</v>
      </c>
      <c r="N34" s="84">
        <f t="shared" si="0"/>
        <v>1.2415305326919274E-2</v>
      </c>
      <c r="O34" s="84">
        <f>L34/'סכום נכסי הקרן'!$C$42</f>
        <v>1.0558939439436279E-3</v>
      </c>
    </row>
    <row r="35" spans="2:15">
      <c r="B35" s="76" t="s">
        <v>1155</v>
      </c>
      <c r="C35" s="73" t="s">
        <v>1156</v>
      </c>
      <c r="D35" s="86" t="s">
        <v>115</v>
      </c>
      <c r="E35" s="86" t="s">
        <v>304</v>
      </c>
      <c r="F35" s="73" t="s">
        <v>1157</v>
      </c>
      <c r="G35" s="86" t="s">
        <v>153</v>
      </c>
      <c r="H35" s="86" t="s">
        <v>128</v>
      </c>
      <c r="I35" s="83">
        <v>47.406877999999999</v>
      </c>
      <c r="J35" s="85">
        <v>52350</v>
      </c>
      <c r="K35" s="73"/>
      <c r="L35" s="83">
        <v>24.817500453000001</v>
      </c>
      <c r="M35" s="84">
        <v>7.6298089631390129E-7</v>
      </c>
      <c r="N35" s="84">
        <f t="shared" si="0"/>
        <v>8.2423739682413594E-3</v>
      </c>
      <c r="O35" s="84">
        <f>L35/'סכום נכסי הקרן'!$C$42</f>
        <v>7.0099546709611487E-4</v>
      </c>
    </row>
    <row r="36" spans="2:15">
      <c r="B36" s="76" t="s">
        <v>1158</v>
      </c>
      <c r="C36" s="73" t="s">
        <v>1159</v>
      </c>
      <c r="D36" s="86" t="s">
        <v>115</v>
      </c>
      <c r="E36" s="86" t="s">
        <v>304</v>
      </c>
      <c r="F36" s="73" t="s">
        <v>357</v>
      </c>
      <c r="G36" s="86" t="s">
        <v>314</v>
      </c>
      <c r="H36" s="86" t="s">
        <v>128</v>
      </c>
      <c r="I36" s="83">
        <v>6531.9867409999997</v>
      </c>
      <c r="J36" s="85">
        <v>2131</v>
      </c>
      <c r="K36" s="73"/>
      <c r="L36" s="83">
        <v>139.19663746000001</v>
      </c>
      <c r="M36" s="84">
        <v>4.8914559393790837E-6</v>
      </c>
      <c r="N36" s="84">
        <f t="shared" si="0"/>
        <v>4.6229907127022712E-2</v>
      </c>
      <c r="O36" s="84">
        <f>L36/'סכום נכסי הקרן'!$C$42</f>
        <v>3.9317501808561871E-3</v>
      </c>
    </row>
    <row r="37" spans="2:15">
      <c r="B37" s="76" t="s">
        <v>1160</v>
      </c>
      <c r="C37" s="73" t="s">
        <v>1161</v>
      </c>
      <c r="D37" s="86" t="s">
        <v>115</v>
      </c>
      <c r="E37" s="86" t="s">
        <v>304</v>
      </c>
      <c r="F37" s="73" t="s">
        <v>1162</v>
      </c>
      <c r="G37" s="86" t="s">
        <v>919</v>
      </c>
      <c r="H37" s="86" t="s">
        <v>128</v>
      </c>
      <c r="I37" s="83">
        <v>130.90438</v>
      </c>
      <c r="J37" s="85">
        <v>17380</v>
      </c>
      <c r="K37" s="73"/>
      <c r="L37" s="83">
        <v>22.751181245000001</v>
      </c>
      <c r="M37" s="84">
        <v>9.6306749437475953E-7</v>
      </c>
      <c r="N37" s="84">
        <f t="shared" si="0"/>
        <v>7.5561092220252472E-3</v>
      </c>
      <c r="O37" s="84">
        <f>L37/'סכום נכסי הקרן'!$C$42</f>
        <v>6.4263018566397372E-4</v>
      </c>
    </row>
    <row r="38" spans="2:15">
      <c r="B38" s="76" t="s">
        <v>1163</v>
      </c>
      <c r="C38" s="73" t="s">
        <v>1164</v>
      </c>
      <c r="D38" s="86" t="s">
        <v>115</v>
      </c>
      <c r="E38" s="86" t="s">
        <v>304</v>
      </c>
      <c r="F38" s="73" t="s">
        <v>392</v>
      </c>
      <c r="G38" s="86" t="s">
        <v>2204</v>
      </c>
      <c r="H38" s="86" t="s">
        <v>128</v>
      </c>
      <c r="I38" s="83">
        <v>469.183538</v>
      </c>
      <c r="J38" s="85">
        <v>20480</v>
      </c>
      <c r="K38" s="73"/>
      <c r="L38" s="83">
        <v>96.08878860099999</v>
      </c>
      <c r="M38" s="84">
        <v>3.8688287295514672E-6</v>
      </c>
      <c r="N38" s="84">
        <f t="shared" si="0"/>
        <v>3.1912953172082668E-2</v>
      </c>
      <c r="O38" s="84">
        <f>L38/'סכום נכסי הקרן'!$C$42</f>
        <v>2.7141252752517003E-3</v>
      </c>
    </row>
    <row r="39" spans="2:15">
      <c r="B39" s="76" t="s">
        <v>1165</v>
      </c>
      <c r="C39" s="73" t="s">
        <v>1166</v>
      </c>
      <c r="D39" s="86" t="s">
        <v>115</v>
      </c>
      <c r="E39" s="86" t="s">
        <v>304</v>
      </c>
      <c r="F39" s="73" t="s">
        <v>494</v>
      </c>
      <c r="G39" s="86" t="s">
        <v>123</v>
      </c>
      <c r="H39" s="86" t="s">
        <v>128</v>
      </c>
      <c r="I39" s="83">
        <v>1566.3376539999999</v>
      </c>
      <c r="J39" s="85">
        <v>2010</v>
      </c>
      <c r="K39" s="73"/>
      <c r="L39" s="83">
        <v>31.483386836999998</v>
      </c>
      <c r="M39" s="84">
        <v>6.5769282235083681E-6</v>
      </c>
      <c r="N39" s="84">
        <f t="shared" si="0"/>
        <v>1.0456244317948333E-2</v>
      </c>
      <c r="O39" s="84">
        <f>L39/'סכום נכסי הקרן'!$C$42</f>
        <v>8.8928018771941412E-4</v>
      </c>
    </row>
    <row r="40" spans="2:15">
      <c r="B40" s="76" t="s">
        <v>1167</v>
      </c>
      <c r="C40" s="73" t="s">
        <v>1168</v>
      </c>
      <c r="D40" s="86" t="s">
        <v>115</v>
      </c>
      <c r="E40" s="86" t="s">
        <v>304</v>
      </c>
      <c r="F40" s="73" t="s">
        <v>706</v>
      </c>
      <c r="G40" s="86" t="s">
        <v>707</v>
      </c>
      <c r="H40" s="86" t="s">
        <v>128</v>
      </c>
      <c r="I40" s="83">
        <v>558.05803200000003</v>
      </c>
      <c r="J40" s="85">
        <v>9250</v>
      </c>
      <c r="K40" s="73"/>
      <c r="L40" s="83">
        <v>51.620367938000001</v>
      </c>
      <c r="M40" s="84">
        <v>4.8192017654890056E-6</v>
      </c>
      <c r="N40" s="84">
        <f t="shared" si="0"/>
        <v>1.7144126892592832E-2</v>
      </c>
      <c r="O40" s="84">
        <f>L40/'סכום נכסי הקרן'!$C$42</f>
        <v>1.4580696393216913E-3</v>
      </c>
    </row>
    <row r="41" spans="2:15">
      <c r="B41" s="76" t="s">
        <v>1169</v>
      </c>
      <c r="C41" s="73" t="s">
        <v>1170</v>
      </c>
      <c r="D41" s="86" t="s">
        <v>115</v>
      </c>
      <c r="E41" s="86" t="s">
        <v>304</v>
      </c>
      <c r="F41" s="73" t="s">
        <v>837</v>
      </c>
      <c r="G41" s="86" t="s">
        <v>838</v>
      </c>
      <c r="H41" s="86" t="s">
        <v>128</v>
      </c>
      <c r="I41" s="83">
        <v>1993.808229</v>
      </c>
      <c r="J41" s="85">
        <v>2269</v>
      </c>
      <c r="K41" s="73"/>
      <c r="L41" s="83">
        <v>45.239508721000007</v>
      </c>
      <c r="M41" s="84">
        <v>5.5967031119598434E-6</v>
      </c>
      <c r="N41" s="84">
        <f t="shared" si="0"/>
        <v>1.5024919601559779E-2</v>
      </c>
      <c r="O41" s="84">
        <f>L41/'סכום נכסי הקרן'!$C$42</f>
        <v>1.2778358000691667E-3</v>
      </c>
    </row>
    <row r="42" spans="2:15">
      <c r="B42" s="72"/>
      <c r="C42" s="73"/>
      <c r="D42" s="73"/>
      <c r="E42" s="73"/>
      <c r="F42" s="73"/>
      <c r="G42" s="73"/>
      <c r="H42" s="73"/>
      <c r="I42" s="83"/>
      <c r="J42" s="85"/>
      <c r="K42" s="73"/>
      <c r="L42" s="73"/>
      <c r="M42" s="73"/>
      <c r="N42" s="84"/>
      <c r="O42" s="73"/>
    </row>
    <row r="43" spans="2:15">
      <c r="B43" s="89" t="s">
        <v>1171</v>
      </c>
      <c r="C43" s="71"/>
      <c r="D43" s="71"/>
      <c r="E43" s="71"/>
      <c r="F43" s="71"/>
      <c r="G43" s="71"/>
      <c r="H43" s="71"/>
      <c r="I43" s="80"/>
      <c r="J43" s="82"/>
      <c r="K43" s="80">
        <v>0.66956514199999995</v>
      </c>
      <c r="L43" s="80">
        <v>546.74430755500009</v>
      </c>
      <c r="M43" s="71"/>
      <c r="N43" s="81">
        <f t="shared" si="0"/>
        <v>0.18158440477960089</v>
      </c>
      <c r="O43" s="81">
        <f>L43/'סכום נכסי הקרן'!$C$42</f>
        <v>1.5443347406500364E-2</v>
      </c>
    </row>
    <row r="44" spans="2:15">
      <c r="B44" s="76" t="s">
        <v>1172</v>
      </c>
      <c r="C44" s="73" t="s">
        <v>1173</v>
      </c>
      <c r="D44" s="86" t="s">
        <v>115</v>
      </c>
      <c r="E44" s="86" t="s">
        <v>304</v>
      </c>
      <c r="F44" s="73" t="s">
        <v>864</v>
      </c>
      <c r="G44" s="86" t="s">
        <v>444</v>
      </c>
      <c r="H44" s="86" t="s">
        <v>128</v>
      </c>
      <c r="I44" s="83">
        <v>1274.7771339999999</v>
      </c>
      <c r="J44" s="85">
        <v>2496</v>
      </c>
      <c r="K44" s="73"/>
      <c r="L44" s="83">
        <v>31.818437257000003</v>
      </c>
      <c r="M44" s="84">
        <v>8.8921662160944946E-6</v>
      </c>
      <c r="N44" s="84">
        <f t="shared" si="0"/>
        <v>1.0567521070620763E-2</v>
      </c>
      <c r="O44" s="84">
        <f>L44/'סכום נכסי הקרן'!$C$42</f>
        <v>8.9874402659849276E-4</v>
      </c>
    </row>
    <row r="45" spans="2:15">
      <c r="B45" s="76" t="s">
        <v>1174</v>
      </c>
      <c r="C45" s="73" t="s">
        <v>1175</v>
      </c>
      <c r="D45" s="86" t="s">
        <v>115</v>
      </c>
      <c r="E45" s="86" t="s">
        <v>304</v>
      </c>
      <c r="F45" s="73" t="s">
        <v>633</v>
      </c>
      <c r="G45" s="86" t="s">
        <v>634</v>
      </c>
      <c r="H45" s="86" t="s">
        <v>128</v>
      </c>
      <c r="I45" s="83">
        <v>1104.0158260000001</v>
      </c>
      <c r="J45" s="85">
        <v>585</v>
      </c>
      <c r="K45" s="73"/>
      <c r="L45" s="83">
        <v>6.458492583</v>
      </c>
      <c r="M45" s="84">
        <v>5.2387497054609771E-6</v>
      </c>
      <c r="N45" s="84">
        <f t="shared" si="0"/>
        <v>2.1449908398717939E-3</v>
      </c>
      <c r="O45" s="84">
        <f>L45/'סכום נכסי הקרן'!$C$42</f>
        <v>1.8242667240123283E-4</v>
      </c>
    </row>
    <row r="46" spans="2:15">
      <c r="B46" s="76" t="s">
        <v>1176</v>
      </c>
      <c r="C46" s="73" t="s">
        <v>1177</v>
      </c>
      <c r="D46" s="86" t="s">
        <v>115</v>
      </c>
      <c r="E46" s="86" t="s">
        <v>304</v>
      </c>
      <c r="F46" s="73" t="s">
        <v>850</v>
      </c>
      <c r="G46" s="86" t="s">
        <v>440</v>
      </c>
      <c r="H46" s="86" t="s">
        <v>128</v>
      </c>
      <c r="I46" s="83">
        <v>71.606509000000003</v>
      </c>
      <c r="J46" s="85">
        <v>9525</v>
      </c>
      <c r="K46" s="73"/>
      <c r="L46" s="83">
        <v>6.8205200010000002</v>
      </c>
      <c r="M46" s="84">
        <v>4.8795184680140863E-6</v>
      </c>
      <c r="N46" s="84">
        <f t="shared" si="0"/>
        <v>2.2652271775950041E-3</v>
      </c>
      <c r="O46" s="84">
        <f>L46/'סכום נכסי הקרן'!$C$42</f>
        <v>1.9265250394551444E-4</v>
      </c>
    </row>
    <row r="47" spans="2:15">
      <c r="B47" s="76" t="s">
        <v>1178</v>
      </c>
      <c r="C47" s="73" t="s">
        <v>1179</v>
      </c>
      <c r="D47" s="86" t="s">
        <v>115</v>
      </c>
      <c r="E47" s="86" t="s">
        <v>304</v>
      </c>
      <c r="F47" s="73" t="s">
        <v>1180</v>
      </c>
      <c r="G47" s="86" t="s">
        <v>838</v>
      </c>
      <c r="H47" s="86" t="s">
        <v>128</v>
      </c>
      <c r="I47" s="83">
        <v>1150.4082860000001</v>
      </c>
      <c r="J47" s="85">
        <v>1226</v>
      </c>
      <c r="K47" s="73"/>
      <c r="L47" s="83">
        <v>14.104005582999998</v>
      </c>
      <c r="M47" s="84">
        <v>1.0572161614691229E-5</v>
      </c>
      <c r="N47" s="84">
        <f t="shared" si="0"/>
        <v>4.6842142175199325E-3</v>
      </c>
      <c r="O47" s="84">
        <f>L47/'סכום נכסי הקרן'!$C$42</f>
        <v>3.983819402080901E-4</v>
      </c>
    </row>
    <row r="48" spans="2:15">
      <c r="B48" s="76" t="s">
        <v>1181</v>
      </c>
      <c r="C48" s="73" t="s">
        <v>1182</v>
      </c>
      <c r="D48" s="86" t="s">
        <v>115</v>
      </c>
      <c r="E48" s="86" t="s">
        <v>304</v>
      </c>
      <c r="F48" s="73" t="s">
        <v>1183</v>
      </c>
      <c r="G48" s="86" t="s">
        <v>153</v>
      </c>
      <c r="H48" s="86" t="s">
        <v>128</v>
      </c>
      <c r="I48" s="83">
        <v>15.047231</v>
      </c>
      <c r="J48" s="85">
        <v>3456</v>
      </c>
      <c r="K48" s="73"/>
      <c r="L48" s="83">
        <v>0.52003231400000005</v>
      </c>
      <c r="M48" s="84">
        <v>4.3588973558147442E-7</v>
      </c>
      <c r="N48" s="84">
        <f t="shared" si="0"/>
        <v>1.7271283285258401E-4</v>
      </c>
      <c r="O48" s="84">
        <f>L48/'סכום נכסי הקרן'!$C$42</f>
        <v>1.4688840060580596E-5</v>
      </c>
    </row>
    <row r="49" spans="2:15">
      <c r="B49" s="76" t="s">
        <v>1184</v>
      </c>
      <c r="C49" s="73" t="s">
        <v>1185</v>
      </c>
      <c r="D49" s="86" t="s">
        <v>115</v>
      </c>
      <c r="E49" s="86" t="s">
        <v>304</v>
      </c>
      <c r="F49" s="73" t="s">
        <v>867</v>
      </c>
      <c r="G49" s="86" t="s">
        <v>151</v>
      </c>
      <c r="H49" s="86" t="s">
        <v>128</v>
      </c>
      <c r="I49" s="83">
        <v>6497.6858309999989</v>
      </c>
      <c r="J49" s="85">
        <v>356.8</v>
      </c>
      <c r="K49" s="73"/>
      <c r="L49" s="83">
        <v>23.183743044</v>
      </c>
      <c r="M49" s="84">
        <v>8.6132343415679186E-6</v>
      </c>
      <c r="N49" s="84">
        <f t="shared" si="0"/>
        <v>7.6997713977743866E-3</v>
      </c>
      <c r="O49" s="84">
        <f>L49/'סכום נכסי הקרן'!$C$42</f>
        <v>6.5484833232673674E-4</v>
      </c>
    </row>
    <row r="50" spans="2:15">
      <c r="B50" s="76" t="s">
        <v>1186</v>
      </c>
      <c r="C50" s="73" t="s">
        <v>1187</v>
      </c>
      <c r="D50" s="86" t="s">
        <v>115</v>
      </c>
      <c r="E50" s="86" t="s">
        <v>304</v>
      </c>
      <c r="F50" s="73" t="s">
        <v>855</v>
      </c>
      <c r="G50" s="86" t="s">
        <v>151</v>
      </c>
      <c r="H50" s="86" t="s">
        <v>128</v>
      </c>
      <c r="I50" s="83">
        <v>2996.4864069999999</v>
      </c>
      <c r="J50" s="85">
        <v>1021</v>
      </c>
      <c r="K50" s="73"/>
      <c r="L50" s="83">
        <v>30.594126218000007</v>
      </c>
      <c r="M50" s="84">
        <v>6.6831229780073986E-6</v>
      </c>
      <c r="N50" s="84">
        <f t="shared" si="0"/>
        <v>1.0160903592926136E-2</v>
      </c>
      <c r="O50" s="84">
        <f>L50/'סכום נכסי הקרן'!$C$42</f>
        <v>8.641621197589994E-4</v>
      </c>
    </row>
    <row r="51" spans="2:15">
      <c r="B51" s="76" t="s">
        <v>1188</v>
      </c>
      <c r="C51" s="73" t="s">
        <v>1189</v>
      </c>
      <c r="D51" s="86" t="s">
        <v>115</v>
      </c>
      <c r="E51" s="86" t="s">
        <v>304</v>
      </c>
      <c r="F51" s="73" t="s">
        <v>1190</v>
      </c>
      <c r="G51" s="86" t="s">
        <v>673</v>
      </c>
      <c r="H51" s="86" t="s">
        <v>128</v>
      </c>
      <c r="I51" s="83">
        <v>67.248242000000005</v>
      </c>
      <c r="J51" s="85">
        <v>6874</v>
      </c>
      <c r="K51" s="73"/>
      <c r="L51" s="83">
        <v>4.6226441510000003</v>
      </c>
      <c r="M51" s="84">
        <v>1.8509860315850607E-6</v>
      </c>
      <c r="N51" s="84">
        <f t="shared" si="0"/>
        <v>1.5352699151473077E-3</v>
      </c>
      <c r="O51" s="84">
        <f>L51/'סכום נכסי הקרן'!$C$42</f>
        <v>1.3057127175181152E-4</v>
      </c>
    </row>
    <row r="52" spans="2:15">
      <c r="B52" s="76" t="s">
        <v>1191</v>
      </c>
      <c r="C52" s="73" t="s">
        <v>1192</v>
      </c>
      <c r="D52" s="86" t="s">
        <v>115</v>
      </c>
      <c r="E52" s="86" t="s">
        <v>304</v>
      </c>
      <c r="F52" s="73" t="s">
        <v>1193</v>
      </c>
      <c r="G52" s="86" t="s">
        <v>1194</v>
      </c>
      <c r="H52" s="86" t="s">
        <v>128</v>
      </c>
      <c r="I52" s="83">
        <v>174.17569900000001</v>
      </c>
      <c r="J52" s="85">
        <v>4910</v>
      </c>
      <c r="K52" s="73"/>
      <c r="L52" s="83">
        <v>8.5520268099999992</v>
      </c>
      <c r="M52" s="84">
        <v>7.0428860403947675E-6</v>
      </c>
      <c r="N52" s="84">
        <f t="shared" si="0"/>
        <v>2.8402942225362305E-3</v>
      </c>
      <c r="O52" s="84">
        <f>L52/'סכום נכסי הקרן'!$C$42</f>
        <v>2.415606696430931E-4</v>
      </c>
    </row>
    <row r="53" spans="2:15">
      <c r="B53" s="76" t="s">
        <v>1195</v>
      </c>
      <c r="C53" s="73" t="s">
        <v>1196</v>
      </c>
      <c r="D53" s="86" t="s">
        <v>115</v>
      </c>
      <c r="E53" s="86" t="s">
        <v>304</v>
      </c>
      <c r="F53" s="73" t="s">
        <v>434</v>
      </c>
      <c r="G53" s="86" t="s">
        <v>2204</v>
      </c>
      <c r="H53" s="86" t="s">
        <v>128</v>
      </c>
      <c r="I53" s="83">
        <v>33.954706999999999</v>
      </c>
      <c r="J53" s="85">
        <v>207340</v>
      </c>
      <c r="K53" s="73"/>
      <c r="L53" s="83">
        <v>70.401689578999992</v>
      </c>
      <c r="M53" s="84">
        <v>1.589078158235268E-5</v>
      </c>
      <c r="N53" s="84">
        <f t="shared" si="0"/>
        <v>2.3381768627549804E-2</v>
      </c>
      <c r="O53" s="84">
        <f>L53/'סכום נכסי הקרן'!$C$42</f>
        <v>1.9885671147362094E-3</v>
      </c>
    </row>
    <row r="54" spans="2:15">
      <c r="B54" s="76" t="s">
        <v>1197</v>
      </c>
      <c r="C54" s="73" t="s">
        <v>1198</v>
      </c>
      <c r="D54" s="86" t="s">
        <v>115</v>
      </c>
      <c r="E54" s="86" t="s">
        <v>304</v>
      </c>
      <c r="F54" s="73" t="s">
        <v>1199</v>
      </c>
      <c r="G54" s="86" t="s">
        <v>634</v>
      </c>
      <c r="H54" s="86" t="s">
        <v>128</v>
      </c>
      <c r="I54" s="83">
        <v>81.226477000000003</v>
      </c>
      <c r="J54" s="85">
        <v>9800</v>
      </c>
      <c r="K54" s="73"/>
      <c r="L54" s="83">
        <v>7.960194714</v>
      </c>
      <c r="M54" s="84">
        <v>4.3418343541068892E-6</v>
      </c>
      <c r="N54" s="84">
        <f t="shared" si="0"/>
        <v>2.6437352874058217E-3</v>
      </c>
      <c r="O54" s="84">
        <f>L54/'סכום נכסי הקרן'!$C$42</f>
        <v>2.2484377192957491E-4</v>
      </c>
    </row>
    <row r="55" spans="2:15">
      <c r="B55" s="76" t="s">
        <v>1200</v>
      </c>
      <c r="C55" s="73" t="s">
        <v>1201</v>
      </c>
      <c r="D55" s="86" t="s">
        <v>115</v>
      </c>
      <c r="E55" s="86" t="s">
        <v>304</v>
      </c>
      <c r="F55" s="73" t="s">
        <v>1202</v>
      </c>
      <c r="G55" s="86" t="s">
        <v>124</v>
      </c>
      <c r="H55" s="86" t="s">
        <v>128</v>
      </c>
      <c r="I55" s="83">
        <v>76.863613000000001</v>
      </c>
      <c r="J55" s="85">
        <v>24770</v>
      </c>
      <c r="K55" s="73"/>
      <c r="L55" s="83">
        <v>19.039117039000001</v>
      </c>
      <c r="M55" s="84">
        <v>1.4435872038001032E-5</v>
      </c>
      <c r="N55" s="84">
        <f t="shared" si="0"/>
        <v>6.3232605941822128E-3</v>
      </c>
      <c r="O55" s="84">
        <f>L55/'סכום נכסי הקרן'!$C$42</f>
        <v>5.3777916785483794E-4</v>
      </c>
    </row>
    <row r="56" spans="2:15">
      <c r="B56" s="76" t="s">
        <v>1203</v>
      </c>
      <c r="C56" s="73" t="s">
        <v>1204</v>
      </c>
      <c r="D56" s="86" t="s">
        <v>115</v>
      </c>
      <c r="E56" s="86" t="s">
        <v>304</v>
      </c>
      <c r="F56" s="73" t="s">
        <v>1205</v>
      </c>
      <c r="G56" s="86" t="s">
        <v>838</v>
      </c>
      <c r="H56" s="86" t="s">
        <v>128</v>
      </c>
      <c r="I56" s="83">
        <v>155.27916300000001</v>
      </c>
      <c r="J56" s="85">
        <v>5140</v>
      </c>
      <c r="K56" s="73"/>
      <c r="L56" s="83">
        <v>7.9813489980000005</v>
      </c>
      <c r="M56" s="84">
        <v>1.1055318182785807E-5</v>
      </c>
      <c r="N56" s="84">
        <f t="shared" si="0"/>
        <v>2.6507610360338354E-3</v>
      </c>
      <c r="O56" s="84">
        <f>L56/'סכום נכסי הקרן'!$C$42</f>
        <v>2.2544129613318067E-4</v>
      </c>
    </row>
    <row r="57" spans="2:15">
      <c r="B57" s="76" t="s">
        <v>1206</v>
      </c>
      <c r="C57" s="73" t="s">
        <v>1207</v>
      </c>
      <c r="D57" s="86" t="s">
        <v>115</v>
      </c>
      <c r="E57" s="86" t="s">
        <v>304</v>
      </c>
      <c r="F57" s="73" t="s">
        <v>1208</v>
      </c>
      <c r="G57" s="86" t="s">
        <v>1209</v>
      </c>
      <c r="H57" s="86" t="s">
        <v>128</v>
      </c>
      <c r="I57" s="83">
        <v>68.837963000000002</v>
      </c>
      <c r="J57" s="85">
        <v>23400</v>
      </c>
      <c r="K57" s="73"/>
      <c r="L57" s="83">
        <v>16.108083363999999</v>
      </c>
      <c r="M57" s="84">
        <v>1.0119286307541913E-5</v>
      </c>
      <c r="N57" s="84">
        <f t="shared" si="0"/>
        <v>5.3498073768200888E-3</v>
      </c>
      <c r="O57" s="84">
        <f>L57/'סכום נכסי הקרן'!$C$42</f>
        <v>4.5498914941715529E-4</v>
      </c>
    </row>
    <row r="58" spans="2:15">
      <c r="B58" s="76" t="s">
        <v>1210</v>
      </c>
      <c r="C58" s="73" t="s">
        <v>1211</v>
      </c>
      <c r="D58" s="86" t="s">
        <v>115</v>
      </c>
      <c r="E58" s="86" t="s">
        <v>304</v>
      </c>
      <c r="F58" s="73" t="s">
        <v>1212</v>
      </c>
      <c r="G58" s="86" t="s">
        <v>1209</v>
      </c>
      <c r="H58" s="86" t="s">
        <v>128</v>
      </c>
      <c r="I58" s="83">
        <v>199.23143899999999</v>
      </c>
      <c r="J58" s="85">
        <v>11160</v>
      </c>
      <c r="K58" s="73"/>
      <c r="L58" s="83">
        <v>22.234228630000004</v>
      </c>
      <c r="M58" s="84">
        <v>8.8458152199225691E-6</v>
      </c>
      <c r="N58" s="84">
        <f t="shared" si="0"/>
        <v>7.3844192170322096E-3</v>
      </c>
      <c r="O58" s="84">
        <f>L58/'סכום נכסי הקרן'!$C$42</f>
        <v>6.2802833482469335E-4</v>
      </c>
    </row>
    <row r="59" spans="2:15">
      <c r="B59" s="76" t="s">
        <v>1213</v>
      </c>
      <c r="C59" s="73" t="s">
        <v>1214</v>
      </c>
      <c r="D59" s="86" t="s">
        <v>115</v>
      </c>
      <c r="E59" s="86" t="s">
        <v>304</v>
      </c>
      <c r="F59" s="73" t="s">
        <v>723</v>
      </c>
      <c r="G59" s="86" t="s">
        <v>125</v>
      </c>
      <c r="H59" s="86" t="s">
        <v>128</v>
      </c>
      <c r="I59" s="83">
        <v>1254.9884139999999</v>
      </c>
      <c r="J59" s="85">
        <v>950.5</v>
      </c>
      <c r="K59" s="73"/>
      <c r="L59" s="83">
        <v>11.928664872999999</v>
      </c>
      <c r="M59" s="84">
        <v>6.2749420699999993E-6</v>
      </c>
      <c r="N59" s="84">
        <f t="shared" si="0"/>
        <v>3.9617413128003017E-3</v>
      </c>
      <c r="O59" s="84">
        <f>L59/'סכום נכסי הקרן'!$C$42</f>
        <v>3.3693723589600416E-4</v>
      </c>
    </row>
    <row r="60" spans="2:15">
      <c r="B60" s="76" t="s">
        <v>1215</v>
      </c>
      <c r="C60" s="73" t="s">
        <v>1216</v>
      </c>
      <c r="D60" s="86" t="s">
        <v>115</v>
      </c>
      <c r="E60" s="86" t="s">
        <v>304</v>
      </c>
      <c r="F60" s="73" t="s">
        <v>892</v>
      </c>
      <c r="G60" s="86" t="s">
        <v>122</v>
      </c>
      <c r="H60" s="86" t="s">
        <v>128</v>
      </c>
      <c r="I60" s="83">
        <v>88066.633818000002</v>
      </c>
      <c r="J60" s="85">
        <v>33</v>
      </c>
      <c r="K60" s="73"/>
      <c r="L60" s="83">
        <v>29.06198916</v>
      </c>
      <c r="M60" s="84">
        <v>1.6998281267174667E-5</v>
      </c>
      <c r="N60" s="84">
        <f t="shared" si="0"/>
        <v>9.652051114951845E-3</v>
      </c>
      <c r="O60" s="84">
        <f>L60/'סכום נכסי הקרן'!$C$42</f>
        <v>8.2088535485425041E-4</v>
      </c>
    </row>
    <row r="61" spans="2:15">
      <c r="B61" s="76" t="s">
        <v>1217</v>
      </c>
      <c r="C61" s="73" t="s">
        <v>1218</v>
      </c>
      <c r="D61" s="86" t="s">
        <v>115</v>
      </c>
      <c r="E61" s="86" t="s">
        <v>304</v>
      </c>
      <c r="F61" s="73" t="s">
        <v>451</v>
      </c>
      <c r="G61" s="86" t="s">
        <v>2204</v>
      </c>
      <c r="H61" s="86" t="s">
        <v>128</v>
      </c>
      <c r="I61" s="83">
        <v>15.43641</v>
      </c>
      <c r="J61" s="85">
        <v>64800</v>
      </c>
      <c r="K61" s="83">
        <v>0.12349128300000001</v>
      </c>
      <c r="L61" s="83">
        <v>10.126285218000001</v>
      </c>
      <c r="M61" s="84">
        <v>2.8565335084168902E-6</v>
      </c>
      <c r="N61" s="84">
        <f t="shared" si="0"/>
        <v>3.3631360190321292E-3</v>
      </c>
      <c r="O61" s="84">
        <f>L61/'סכום נכסי הקרן'!$C$42</f>
        <v>2.8602719479279035E-4</v>
      </c>
    </row>
    <row r="62" spans="2:15">
      <c r="B62" s="76" t="s">
        <v>1219</v>
      </c>
      <c r="C62" s="73" t="s">
        <v>1220</v>
      </c>
      <c r="D62" s="86" t="s">
        <v>115</v>
      </c>
      <c r="E62" s="86" t="s">
        <v>304</v>
      </c>
      <c r="F62" s="73" t="s">
        <v>1221</v>
      </c>
      <c r="G62" s="86" t="s">
        <v>440</v>
      </c>
      <c r="H62" s="86" t="s">
        <v>128</v>
      </c>
      <c r="I62" s="83">
        <v>258.53313200000002</v>
      </c>
      <c r="J62" s="85">
        <v>2959</v>
      </c>
      <c r="K62" s="73"/>
      <c r="L62" s="83">
        <v>7.6499953710000002</v>
      </c>
      <c r="M62" s="84">
        <v>3.8219179586826602E-6</v>
      </c>
      <c r="N62" s="84">
        <f t="shared" si="0"/>
        <v>2.5407120601251025E-3</v>
      </c>
      <c r="O62" s="84">
        <f>L62/'סכום נכסי הקרן'!$C$42</f>
        <v>2.1608187692121169E-4</v>
      </c>
    </row>
    <row r="63" spans="2:15">
      <c r="B63" s="76" t="s">
        <v>1222</v>
      </c>
      <c r="C63" s="73" t="s">
        <v>1223</v>
      </c>
      <c r="D63" s="86" t="s">
        <v>115</v>
      </c>
      <c r="E63" s="86" t="s">
        <v>304</v>
      </c>
      <c r="F63" s="73" t="s">
        <v>1224</v>
      </c>
      <c r="G63" s="86" t="s">
        <v>123</v>
      </c>
      <c r="H63" s="86" t="s">
        <v>128</v>
      </c>
      <c r="I63" s="83">
        <v>34.571402999999997</v>
      </c>
      <c r="J63" s="85">
        <v>14030</v>
      </c>
      <c r="K63" s="73"/>
      <c r="L63" s="83">
        <v>4.850367833</v>
      </c>
      <c r="M63" s="84">
        <v>2.7215769705834422E-6</v>
      </c>
      <c r="N63" s="84">
        <f t="shared" si="0"/>
        <v>1.6109013733605774E-3</v>
      </c>
      <c r="O63" s="84">
        <f>L63/'סכום נכסי הקרן'!$C$42</f>
        <v>1.3700355807874255E-4</v>
      </c>
    </row>
    <row r="64" spans="2:15">
      <c r="B64" s="76" t="s">
        <v>1225</v>
      </c>
      <c r="C64" s="73" t="s">
        <v>1226</v>
      </c>
      <c r="D64" s="86" t="s">
        <v>115</v>
      </c>
      <c r="E64" s="86" t="s">
        <v>304</v>
      </c>
      <c r="F64" s="73" t="s">
        <v>558</v>
      </c>
      <c r="G64" s="86" t="s">
        <v>2204</v>
      </c>
      <c r="H64" s="86" t="s">
        <v>128</v>
      </c>
      <c r="I64" s="83">
        <v>79.165761000000003</v>
      </c>
      <c r="J64" s="85">
        <v>8629</v>
      </c>
      <c r="K64" s="83">
        <v>6.537098899999999E-2</v>
      </c>
      <c r="L64" s="83">
        <v>6.8965844760000001</v>
      </c>
      <c r="M64" s="84">
        <v>2.1795036126029795E-6</v>
      </c>
      <c r="N64" s="84">
        <f t="shared" si="0"/>
        <v>2.2904896672577037E-3</v>
      </c>
      <c r="O64" s="84">
        <f>L64/'סכום נכסי הקרן'!$C$42</f>
        <v>1.9480102217695462E-4</v>
      </c>
    </row>
    <row r="65" spans="2:15">
      <c r="B65" s="76" t="s">
        <v>1227</v>
      </c>
      <c r="C65" s="73" t="s">
        <v>1228</v>
      </c>
      <c r="D65" s="86" t="s">
        <v>115</v>
      </c>
      <c r="E65" s="86" t="s">
        <v>304</v>
      </c>
      <c r="F65" s="73" t="s">
        <v>1229</v>
      </c>
      <c r="G65" s="86" t="s">
        <v>1209</v>
      </c>
      <c r="H65" s="86" t="s">
        <v>128</v>
      </c>
      <c r="I65" s="83">
        <v>570.53664900000001</v>
      </c>
      <c r="J65" s="85">
        <v>5810</v>
      </c>
      <c r="K65" s="73"/>
      <c r="L65" s="83">
        <v>33.148179320000004</v>
      </c>
      <c r="M65" s="84">
        <v>9.1819278019170348E-6</v>
      </c>
      <c r="N65" s="84">
        <f t="shared" si="0"/>
        <v>1.1009154239331831E-2</v>
      </c>
      <c r="O65" s="84">
        <f>L65/'סכום נכסי הקרן'!$C$42</f>
        <v>9.3630393962580803E-4</v>
      </c>
    </row>
    <row r="66" spans="2:15">
      <c r="B66" s="76" t="s">
        <v>1230</v>
      </c>
      <c r="C66" s="73" t="s">
        <v>1231</v>
      </c>
      <c r="D66" s="86" t="s">
        <v>115</v>
      </c>
      <c r="E66" s="86" t="s">
        <v>304</v>
      </c>
      <c r="F66" s="73" t="s">
        <v>1232</v>
      </c>
      <c r="G66" s="86" t="s">
        <v>1194</v>
      </c>
      <c r="H66" s="86" t="s">
        <v>128</v>
      </c>
      <c r="I66" s="83">
        <v>1049.3169600000001</v>
      </c>
      <c r="J66" s="85">
        <v>2236</v>
      </c>
      <c r="K66" s="73"/>
      <c r="L66" s="83">
        <v>23.462727230000006</v>
      </c>
      <c r="M66" s="84">
        <v>9.7116733797034115E-6</v>
      </c>
      <c r="N66" s="84">
        <f t="shared" si="0"/>
        <v>7.7924274650762607E-3</v>
      </c>
      <c r="O66" s="84">
        <f>L66/'סכום נכסי הקרן'!$C$42</f>
        <v>6.6272852357113189E-4</v>
      </c>
    </row>
    <row r="67" spans="2:15">
      <c r="B67" s="76" t="s">
        <v>1233</v>
      </c>
      <c r="C67" s="73" t="s">
        <v>1234</v>
      </c>
      <c r="D67" s="86" t="s">
        <v>115</v>
      </c>
      <c r="E67" s="86" t="s">
        <v>304</v>
      </c>
      <c r="F67" s="73" t="s">
        <v>1235</v>
      </c>
      <c r="G67" s="86" t="s">
        <v>838</v>
      </c>
      <c r="H67" s="86" t="s">
        <v>128</v>
      </c>
      <c r="I67" s="83">
        <v>59.257826999999999</v>
      </c>
      <c r="J67" s="85">
        <v>8896</v>
      </c>
      <c r="K67" s="73"/>
      <c r="L67" s="83">
        <v>5.2715762899999996</v>
      </c>
      <c r="M67" s="84">
        <v>6.6968726740623526E-6</v>
      </c>
      <c r="N67" s="84">
        <f t="shared" si="0"/>
        <v>1.7507928836984056E-3</v>
      </c>
      <c r="O67" s="84">
        <f>L67/'סכום נכסי הקרן'!$C$42</f>
        <v>1.4890101808357782E-4</v>
      </c>
    </row>
    <row r="68" spans="2:15">
      <c r="B68" s="76" t="s">
        <v>1236</v>
      </c>
      <c r="C68" s="73" t="s">
        <v>1237</v>
      </c>
      <c r="D68" s="86" t="s">
        <v>115</v>
      </c>
      <c r="E68" s="86" t="s">
        <v>304</v>
      </c>
      <c r="F68" s="73" t="s">
        <v>577</v>
      </c>
      <c r="G68" s="86" t="s">
        <v>440</v>
      </c>
      <c r="H68" s="86" t="s">
        <v>128</v>
      </c>
      <c r="I68" s="83">
        <v>238.397896</v>
      </c>
      <c r="J68" s="85">
        <v>4006</v>
      </c>
      <c r="K68" s="73"/>
      <c r="L68" s="83">
        <v>9.5502197099999986</v>
      </c>
      <c r="M68" s="84">
        <v>3.7678302563580682E-6</v>
      </c>
      <c r="N68" s="84">
        <f t="shared" si="0"/>
        <v>3.1718134740347749E-3</v>
      </c>
      <c r="O68" s="84">
        <f>L68/'סכום נכסי הקרן'!$C$42</f>
        <v>2.697556403458312E-4</v>
      </c>
    </row>
    <row r="69" spans="2:15">
      <c r="B69" s="76" t="s">
        <v>1238</v>
      </c>
      <c r="C69" s="73" t="s">
        <v>1239</v>
      </c>
      <c r="D69" s="86" t="s">
        <v>115</v>
      </c>
      <c r="E69" s="86" t="s">
        <v>304</v>
      </c>
      <c r="F69" s="73" t="s">
        <v>1240</v>
      </c>
      <c r="G69" s="86" t="s">
        <v>1142</v>
      </c>
      <c r="H69" s="86" t="s">
        <v>128</v>
      </c>
      <c r="I69" s="83">
        <v>45.322474999999997</v>
      </c>
      <c r="J69" s="85">
        <v>11700</v>
      </c>
      <c r="K69" s="73"/>
      <c r="L69" s="83">
        <v>5.3027296040000005</v>
      </c>
      <c r="M69" s="84">
        <v>1.6183351718335645E-6</v>
      </c>
      <c r="N69" s="84">
        <f t="shared" si="0"/>
        <v>1.7611395044156832E-3</v>
      </c>
      <c r="O69" s="84">
        <f>L69/'סכום נכסי הקרן'!$C$42</f>
        <v>1.4978097502929766E-4</v>
      </c>
    </row>
    <row r="70" spans="2:15">
      <c r="B70" s="76" t="s">
        <v>1241</v>
      </c>
      <c r="C70" s="73" t="s">
        <v>1242</v>
      </c>
      <c r="D70" s="86" t="s">
        <v>115</v>
      </c>
      <c r="E70" s="86" t="s">
        <v>304</v>
      </c>
      <c r="F70" s="73" t="s">
        <v>1243</v>
      </c>
      <c r="G70" s="86" t="s">
        <v>122</v>
      </c>
      <c r="H70" s="86" t="s">
        <v>128</v>
      </c>
      <c r="I70" s="83">
        <v>693.75198899999998</v>
      </c>
      <c r="J70" s="85">
        <v>1260</v>
      </c>
      <c r="K70" s="73"/>
      <c r="L70" s="83">
        <v>8.7412750629999998</v>
      </c>
      <c r="M70" s="84">
        <v>7.0662888721165804E-6</v>
      </c>
      <c r="N70" s="84">
        <f t="shared" si="0"/>
        <v>2.9031472434122231E-3</v>
      </c>
      <c r="O70" s="84">
        <f>L70/'סכום נכסי הקרן'!$C$42</f>
        <v>2.4690617846095725E-4</v>
      </c>
    </row>
    <row r="71" spans="2:15">
      <c r="B71" s="76" t="s">
        <v>1244</v>
      </c>
      <c r="C71" s="73" t="s">
        <v>1245</v>
      </c>
      <c r="D71" s="86" t="s">
        <v>115</v>
      </c>
      <c r="E71" s="86" t="s">
        <v>304</v>
      </c>
      <c r="F71" s="73" t="s">
        <v>653</v>
      </c>
      <c r="G71" s="86" t="s">
        <v>152</v>
      </c>
      <c r="H71" s="86" t="s">
        <v>128</v>
      </c>
      <c r="I71" s="83">
        <v>599.57520899999997</v>
      </c>
      <c r="J71" s="85">
        <v>1040</v>
      </c>
      <c r="K71" s="73"/>
      <c r="L71" s="83">
        <v>6.2355821699999998</v>
      </c>
      <c r="M71" s="84">
        <v>4.0194518205038367E-6</v>
      </c>
      <c r="N71" s="84">
        <f t="shared" si="0"/>
        <v>2.0709579617888187E-3</v>
      </c>
      <c r="O71" s="84">
        <f>L71/'סכום נכסי הקרן'!$C$42</f>
        <v>1.7613034173822142E-4</v>
      </c>
    </row>
    <row r="72" spans="2:15">
      <c r="B72" s="76" t="s">
        <v>1246</v>
      </c>
      <c r="C72" s="73" t="s">
        <v>1247</v>
      </c>
      <c r="D72" s="86" t="s">
        <v>115</v>
      </c>
      <c r="E72" s="86" t="s">
        <v>304</v>
      </c>
      <c r="F72" s="73" t="s">
        <v>1248</v>
      </c>
      <c r="G72" s="86" t="s">
        <v>123</v>
      </c>
      <c r="H72" s="86" t="s">
        <v>128</v>
      </c>
      <c r="I72" s="83">
        <v>93.859607999999994</v>
      </c>
      <c r="J72" s="85">
        <v>5784</v>
      </c>
      <c r="K72" s="73"/>
      <c r="L72" s="83">
        <v>5.4288397269999997</v>
      </c>
      <c r="M72" s="84">
        <v>8.6158170391574264E-6</v>
      </c>
      <c r="N72" s="84">
        <f t="shared" si="0"/>
        <v>1.8030231258914012E-3</v>
      </c>
      <c r="O72" s="84">
        <f>L72/'סכום נכסי הקרן'!$C$42</f>
        <v>1.5334308333852696E-4</v>
      </c>
    </row>
    <row r="73" spans="2:15">
      <c r="B73" s="76" t="s">
        <v>1249</v>
      </c>
      <c r="C73" s="73" t="s">
        <v>1250</v>
      </c>
      <c r="D73" s="86" t="s">
        <v>115</v>
      </c>
      <c r="E73" s="86" t="s">
        <v>304</v>
      </c>
      <c r="F73" s="73" t="s">
        <v>1251</v>
      </c>
      <c r="G73" s="86" t="s">
        <v>673</v>
      </c>
      <c r="H73" s="86" t="s">
        <v>128</v>
      </c>
      <c r="I73" s="83">
        <v>39.140965000000001</v>
      </c>
      <c r="J73" s="85">
        <v>25990</v>
      </c>
      <c r="K73" s="73"/>
      <c r="L73" s="83">
        <v>10.172736673999999</v>
      </c>
      <c r="M73" s="84">
        <v>5.0798176190570745E-6</v>
      </c>
      <c r="N73" s="84">
        <f t="shared" si="0"/>
        <v>3.3785634498665271E-3</v>
      </c>
      <c r="O73" s="84">
        <f>L73/'סכום נכסי הקרן'!$C$42</f>
        <v>2.8733926327275999E-4</v>
      </c>
    </row>
    <row r="74" spans="2:15">
      <c r="B74" s="76" t="s">
        <v>1252</v>
      </c>
      <c r="C74" s="73" t="s">
        <v>1253</v>
      </c>
      <c r="D74" s="86" t="s">
        <v>115</v>
      </c>
      <c r="E74" s="86" t="s">
        <v>304</v>
      </c>
      <c r="F74" s="73" t="s">
        <v>1254</v>
      </c>
      <c r="G74" s="86" t="s">
        <v>149</v>
      </c>
      <c r="H74" s="86" t="s">
        <v>128</v>
      </c>
      <c r="I74" s="83">
        <v>13.618399999999999</v>
      </c>
      <c r="J74" s="85">
        <v>11790</v>
      </c>
      <c r="K74" s="73"/>
      <c r="L74" s="83">
        <v>1.6056093859999998</v>
      </c>
      <c r="M74" s="84">
        <v>1.0075434809419848E-6</v>
      </c>
      <c r="N74" s="84">
        <f t="shared" si="0"/>
        <v>5.3325406526710177E-4</v>
      </c>
      <c r="O74" s="84">
        <f>L74/'סכום נכסי הקרן'!$C$42</f>
        <v>4.5352065315543083E-5</v>
      </c>
    </row>
    <row r="75" spans="2:15">
      <c r="B75" s="76" t="s">
        <v>1255</v>
      </c>
      <c r="C75" s="73" t="s">
        <v>1256</v>
      </c>
      <c r="D75" s="86" t="s">
        <v>115</v>
      </c>
      <c r="E75" s="86" t="s">
        <v>304</v>
      </c>
      <c r="F75" s="73" t="s">
        <v>591</v>
      </c>
      <c r="G75" s="86" t="s">
        <v>444</v>
      </c>
      <c r="H75" s="86" t="s">
        <v>128</v>
      </c>
      <c r="I75" s="83">
        <v>100.96924300000001</v>
      </c>
      <c r="J75" s="85">
        <v>29840</v>
      </c>
      <c r="K75" s="73"/>
      <c r="L75" s="83">
        <v>30.129222080999998</v>
      </c>
      <c r="M75" s="84">
        <v>9.9193208441496689E-6</v>
      </c>
      <c r="N75" s="84">
        <f t="shared" si="0"/>
        <v>1.0006499898493107E-2</v>
      </c>
      <c r="O75" s="84">
        <f>L75/'סכום נכסי הקרן'!$C$42</f>
        <v>8.5103043096187709E-4</v>
      </c>
    </row>
    <row r="76" spans="2:15">
      <c r="B76" s="76" t="s">
        <v>1257</v>
      </c>
      <c r="C76" s="73" t="s">
        <v>1258</v>
      </c>
      <c r="D76" s="86" t="s">
        <v>115</v>
      </c>
      <c r="E76" s="86" t="s">
        <v>304</v>
      </c>
      <c r="F76" s="73" t="s">
        <v>1259</v>
      </c>
      <c r="G76" s="86" t="s">
        <v>500</v>
      </c>
      <c r="H76" s="86" t="s">
        <v>128</v>
      </c>
      <c r="I76" s="83">
        <v>56.832042999999992</v>
      </c>
      <c r="J76" s="85">
        <v>11670</v>
      </c>
      <c r="K76" s="73"/>
      <c r="L76" s="83">
        <v>6.6322994360000003</v>
      </c>
      <c r="M76" s="84">
        <v>5.9522738638797516E-6</v>
      </c>
      <c r="N76" s="84">
        <f t="shared" ref="N76:N139" si="1">L76/$L$11</f>
        <v>2.2027154718661486E-3</v>
      </c>
      <c r="O76" s="84">
        <f>L76/'סכום נכסי הקרן'!$C$42</f>
        <v>1.8733602321736276E-4</v>
      </c>
    </row>
    <row r="77" spans="2:15">
      <c r="B77" s="76" t="s">
        <v>1260</v>
      </c>
      <c r="C77" s="73" t="s">
        <v>1261</v>
      </c>
      <c r="D77" s="86" t="s">
        <v>115</v>
      </c>
      <c r="E77" s="86" t="s">
        <v>304</v>
      </c>
      <c r="F77" s="73" t="s">
        <v>824</v>
      </c>
      <c r="G77" s="86" t="s">
        <v>152</v>
      </c>
      <c r="H77" s="86" t="s">
        <v>128</v>
      </c>
      <c r="I77" s="83">
        <v>805.22576600000002</v>
      </c>
      <c r="J77" s="85">
        <v>1323</v>
      </c>
      <c r="K77" s="73"/>
      <c r="L77" s="83">
        <v>10.653136886</v>
      </c>
      <c r="M77" s="84">
        <v>4.3866970575362342E-6</v>
      </c>
      <c r="N77" s="84">
        <f t="shared" si="1"/>
        <v>3.538113691810727E-3</v>
      </c>
      <c r="O77" s="84">
        <f>L77/'סכום נכסי הקרן'!$C$42</f>
        <v>3.009086544224358E-4</v>
      </c>
    </row>
    <row r="78" spans="2:15">
      <c r="B78" s="76" t="s">
        <v>1262</v>
      </c>
      <c r="C78" s="73" t="s">
        <v>1263</v>
      </c>
      <c r="D78" s="86" t="s">
        <v>115</v>
      </c>
      <c r="E78" s="86" t="s">
        <v>304</v>
      </c>
      <c r="F78" s="73" t="s">
        <v>1264</v>
      </c>
      <c r="G78" s="86" t="s">
        <v>1265</v>
      </c>
      <c r="H78" s="86" t="s">
        <v>128</v>
      </c>
      <c r="I78" s="83">
        <v>70.493566999999999</v>
      </c>
      <c r="J78" s="85">
        <v>2149</v>
      </c>
      <c r="K78" s="73"/>
      <c r="L78" s="83">
        <v>1.5149067649999999</v>
      </c>
      <c r="M78" s="84">
        <v>1.583421706061002E-6</v>
      </c>
      <c r="N78" s="84">
        <f t="shared" si="1"/>
        <v>5.0312996297898079E-4</v>
      </c>
      <c r="O78" s="84">
        <f>L78/'סכום נכסי הקרן'!$C$42</f>
        <v>4.2790077806158315E-5</v>
      </c>
    </row>
    <row r="79" spans="2:15">
      <c r="B79" s="76" t="s">
        <v>1266</v>
      </c>
      <c r="C79" s="73" t="s">
        <v>1267</v>
      </c>
      <c r="D79" s="86" t="s">
        <v>115</v>
      </c>
      <c r="E79" s="86" t="s">
        <v>304</v>
      </c>
      <c r="F79" s="73" t="s">
        <v>1268</v>
      </c>
      <c r="G79" s="86" t="s">
        <v>1142</v>
      </c>
      <c r="H79" s="86" t="s">
        <v>128</v>
      </c>
      <c r="I79" s="83">
        <v>62.843499999999992</v>
      </c>
      <c r="J79" s="85">
        <v>3075</v>
      </c>
      <c r="K79" s="73"/>
      <c r="L79" s="83">
        <v>1.9324376400000003</v>
      </c>
      <c r="M79" s="84">
        <v>1.6352193729917862E-6</v>
      </c>
      <c r="N79" s="84">
        <f t="shared" si="1"/>
        <v>6.4180007689937889E-4</v>
      </c>
      <c r="O79" s="84">
        <f>L79/'סכום נכסי הקרן'!$C$42</f>
        <v>5.4583660778060465E-5</v>
      </c>
    </row>
    <row r="80" spans="2:15">
      <c r="B80" s="76" t="s">
        <v>1269</v>
      </c>
      <c r="C80" s="73" t="s">
        <v>1270</v>
      </c>
      <c r="D80" s="86" t="s">
        <v>115</v>
      </c>
      <c r="E80" s="86" t="s">
        <v>304</v>
      </c>
      <c r="F80" s="73" t="s">
        <v>1271</v>
      </c>
      <c r="G80" s="86" t="s">
        <v>707</v>
      </c>
      <c r="H80" s="86" t="s">
        <v>128</v>
      </c>
      <c r="I80" s="83">
        <v>91.985833999999997</v>
      </c>
      <c r="J80" s="85">
        <v>8571</v>
      </c>
      <c r="K80" s="83">
        <v>0.29202230899999998</v>
      </c>
      <c r="L80" s="83">
        <v>8.1761281330000006</v>
      </c>
      <c r="M80" s="84">
        <v>7.313503108001934E-6</v>
      </c>
      <c r="N80" s="84">
        <f t="shared" si="1"/>
        <v>2.7154509702567034E-3</v>
      </c>
      <c r="O80" s="84">
        <f>L80/'סכום נכסי הקרן'!$C$42</f>
        <v>2.3094303032186272E-4</v>
      </c>
    </row>
    <row r="81" spans="2:15">
      <c r="B81" s="76" t="s">
        <v>1272</v>
      </c>
      <c r="C81" s="73" t="s">
        <v>1273</v>
      </c>
      <c r="D81" s="86" t="s">
        <v>115</v>
      </c>
      <c r="E81" s="86" t="s">
        <v>304</v>
      </c>
      <c r="F81" s="73" t="s">
        <v>487</v>
      </c>
      <c r="G81" s="86" t="s">
        <v>2204</v>
      </c>
      <c r="H81" s="86" t="s">
        <v>128</v>
      </c>
      <c r="I81" s="83">
        <v>1109.8856499999999</v>
      </c>
      <c r="J81" s="85">
        <v>1726</v>
      </c>
      <c r="K81" s="83">
        <v>0.18868056100000002</v>
      </c>
      <c r="L81" s="83">
        <v>19.345306888</v>
      </c>
      <c r="M81" s="84">
        <v>6.2196539279065372E-6</v>
      </c>
      <c r="N81" s="84">
        <f t="shared" si="1"/>
        <v>6.4249521906230731E-3</v>
      </c>
      <c r="O81" s="84">
        <f>L81/'סכום נכסי הקרן'!$C$42</f>
        <v>5.4642781063924447E-4</v>
      </c>
    </row>
    <row r="82" spans="2:15">
      <c r="B82" s="76" t="s">
        <v>1274</v>
      </c>
      <c r="C82" s="73" t="s">
        <v>1275</v>
      </c>
      <c r="D82" s="86" t="s">
        <v>115</v>
      </c>
      <c r="E82" s="86" t="s">
        <v>304</v>
      </c>
      <c r="F82" s="73" t="s">
        <v>1276</v>
      </c>
      <c r="G82" s="86" t="s">
        <v>123</v>
      </c>
      <c r="H82" s="86" t="s">
        <v>128</v>
      </c>
      <c r="I82" s="83">
        <v>60.89059499999999</v>
      </c>
      <c r="J82" s="85">
        <v>19640</v>
      </c>
      <c r="K82" s="73"/>
      <c r="L82" s="83">
        <v>11.958912802999999</v>
      </c>
      <c r="M82" s="84">
        <v>4.4201827973451276E-6</v>
      </c>
      <c r="N82" s="84">
        <f t="shared" si="1"/>
        <v>3.9717872379045381E-3</v>
      </c>
      <c r="O82" s="84">
        <f>L82/'סכום נכסי הקרן'!$C$42</f>
        <v>3.3779161935251691E-4</v>
      </c>
    </row>
    <row r="83" spans="2:15">
      <c r="B83" s="76" t="s">
        <v>1277</v>
      </c>
      <c r="C83" s="73" t="s">
        <v>1278</v>
      </c>
      <c r="D83" s="86" t="s">
        <v>115</v>
      </c>
      <c r="E83" s="86" t="s">
        <v>304</v>
      </c>
      <c r="F83" s="73" t="s">
        <v>1279</v>
      </c>
      <c r="G83" s="86" t="s">
        <v>122</v>
      </c>
      <c r="H83" s="86" t="s">
        <v>128</v>
      </c>
      <c r="I83" s="83">
        <v>6616.2180600000002</v>
      </c>
      <c r="J83" s="85">
        <v>99.3</v>
      </c>
      <c r="K83" s="73"/>
      <c r="L83" s="83">
        <v>6.569904532999999</v>
      </c>
      <c r="M83" s="84">
        <v>5.8872721321711249E-6</v>
      </c>
      <c r="N83" s="84">
        <f t="shared" si="1"/>
        <v>2.1819929125893949E-3</v>
      </c>
      <c r="O83" s="84">
        <f>L83/'סכום נכסי הקרן'!$C$42</f>
        <v>1.8557361590903067E-4</v>
      </c>
    </row>
    <row r="84" spans="2:15">
      <c r="B84" s="72"/>
      <c r="C84" s="73"/>
      <c r="D84" s="73"/>
      <c r="E84" s="73"/>
      <c r="F84" s="73"/>
      <c r="G84" s="73"/>
      <c r="H84" s="73"/>
      <c r="I84" s="83"/>
      <c r="J84" s="85"/>
      <c r="K84" s="73"/>
      <c r="L84" s="73"/>
      <c r="M84" s="73"/>
      <c r="N84" s="84"/>
      <c r="O84" s="73"/>
    </row>
    <row r="85" spans="2:15">
      <c r="B85" s="89" t="s">
        <v>29</v>
      </c>
      <c r="C85" s="71"/>
      <c r="D85" s="71"/>
      <c r="E85" s="71"/>
      <c r="F85" s="71"/>
      <c r="G85" s="71"/>
      <c r="H85" s="71"/>
      <c r="I85" s="80"/>
      <c r="J85" s="82"/>
      <c r="K85" s="80">
        <v>6.2675150999999998E-2</v>
      </c>
      <c r="L85" s="80">
        <v>102.53245367000005</v>
      </c>
      <c r="M85" s="71"/>
      <c r="N85" s="81">
        <f t="shared" si="1"/>
        <v>3.4053019506537878E-2</v>
      </c>
      <c r="O85" s="81">
        <f>L85/'סכום נכסי הקרן'!$C$42</f>
        <v>2.8961331294837969E-3</v>
      </c>
    </row>
    <row r="86" spans="2:15">
      <c r="B86" s="76" t="s">
        <v>1280</v>
      </c>
      <c r="C86" s="73" t="s">
        <v>1281</v>
      </c>
      <c r="D86" s="86" t="s">
        <v>115</v>
      </c>
      <c r="E86" s="86" t="s">
        <v>304</v>
      </c>
      <c r="F86" s="73" t="s">
        <v>1282</v>
      </c>
      <c r="G86" s="86" t="s">
        <v>1283</v>
      </c>
      <c r="H86" s="86" t="s">
        <v>128</v>
      </c>
      <c r="I86" s="83">
        <v>2569.3033</v>
      </c>
      <c r="J86" s="85">
        <v>223.5</v>
      </c>
      <c r="K86" s="73"/>
      <c r="L86" s="83">
        <v>5.7423928770000003</v>
      </c>
      <c r="M86" s="84">
        <v>8.6551338893392104E-6</v>
      </c>
      <c r="N86" s="84">
        <f t="shared" si="1"/>
        <v>1.9071602176228802E-3</v>
      </c>
      <c r="O86" s="84">
        <f>L86/'סכום נכסי הקרן'!$C$42</f>
        <v>1.6219971002661627E-4</v>
      </c>
    </row>
    <row r="87" spans="2:15">
      <c r="B87" s="76" t="s">
        <v>1284</v>
      </c>
      <c r="C87" s="73" t="s">
        <v>1285</v>
      </c>
      <c r="D87" s="86" t="s">
        <v>115</v>
      </c>
      <c r="E87" s="86" t="s">
        <v>304</v>
      </c>
      <c r="F87" s="73" t="s">
        <v>1286</v>
      </c>
      <c r="G87" s="86" t="s">
        <v>1194</v>
      </c>
      <c r="H87" s="86" t="s">
        <v>128</v>
      </c>
      <c r="I87" s="83">
        <v>35.471167000000001</v>
      </c>
      <c r="J87" s="85">
        <v>2400</v>
      </c>
      <c r="K87" s="73"/>
      <c r="L87" s="83">
        <v>0.85130801199999995</v>
      </c>
      <c r="M87" s="84">
        <v>7.3590289222935349E-6</v>
      </c>
      <c r="N87" s="84">
        <f t="shared" si="1"/>
        <v>2.8273592702668387E-4</v>
      </c>
      <c r="O87" s="84">
        <f>L87/'סכום נכסי הקרן'!$C$42</f>
        <v>2.4046058088918729E-5</v>
      </c>
    </row>
    <row r="88" spans="2:15">
      <c r="B88" s="76" t="s">
        <v>1287</v>
      </c>
      <c r="C88" s="73" t="s">
        <v>1288</v>
      </c>
      <c r="D88" s="86" t="s">
        <v>115</v>
      </c>
      <c r="E88" s="86" t="s">
        <v>304</v>
      </c>
      <c r="F88" s="73" t="s">
        <v>1289</v>
      </c>
      <c r="G88" s="86" t="s">
        <v>124</v>
      </c>
      <c r="H88" s="86" t="s">
        <v>128</v>
      </c>
      <c r="I88" s="83">
        <v>463.64612699999998</v>
      </c>
      <c r="J88" s="85">
        <v>259.3</v>
      </c>
      <c r="K88" s="73"/>
      <c r="L88" s="83">
        <v>1.202234408</v>
      </c>
      <c r="M88" s="84">
        <v>8.4317845744245554E-6</v>
      </c>
      <c r="N88" s="84">
        <f t="shared" si="1"/>
        <v>3.9928539971177495E-4</v>
      </c>
      <c r="O88" s="84">
        <f>L88/'סכום נכסי הקרן'!$C$42</f>
        <v>3.3958330009543973E-5</v>
      </c>
    </row>
    <row r="89" spans="2:15">
      <c r="B89" s="76" t="s">
        <v>1290</v>
      </c>
      <c r="C89" s="73" t="s">
        <v>1291</v>
      </c>
      <c r="D89" s="86" t="s">
        <v>115</v>
      </c>
      <c r="E89" s="86" t="s">
        <v>304</v>
      </c>
      <c r="F89" s="73" t="s">
        <v>1292</v>
      </c>
      <c r="G89" s="86" t="s">
        <v>124</v>
      </c>
      <c r="H89" s="86" t="s">
        <v>128</v>
      </c>
      <c r="I89" s="83">
        <v>147.584485</v>
      </c>
      <c r="J89" s="85">
        <v>1423</v>
      </c>
      <c r="K89" s="73"/>
      <c r="L89" s="83">
        <v>2.100127225</v>
      </c>
      <c r="M89" s="84">
        <v>1.1117686377172659E-5</v>
      </c>
      <c r="N89" s="84">
        <f t="shared" si="1"/>
        <v>6.9749304536599632E-4</v>
      </c>
      <c r="O89" s="84">
        <f>L89/'סכום נכסי הקרן'!$C$42</f>
        <v>5.9320223156163248E-5</v>
      </c>
    </row>
    <row r="90" spans="2:15">
      <c r="B90" s="76" t="s">
        <v>1293</v>
      </c>
      <c r="C90" s="73" t="s">
        <v>1294</v>
      </c>
      <c r="D90" s="86" t="s">
        <v>115</v>
      </c>
      <c r="E90" s="86" t="s">
        <v>304</v>
      </c>
      <c r="F90" s="73" t="s">
        <v>1295</v>
      </c>
      <c r="G90" s="86" t="s">
        <v>123</v>
      </c>
      <c r="H90" s="86" t="s">
        <v>128</v>
      </c>
      <c r="I90" s="83">
        <v>15.935629999999998</v>
      </c>
      <c r="J90" s="85">
        <v>9999</v>
      </c>
      <c r="K90" s="73"/>
      <c r="L90" s="83">
        <v>1.5934036730000001</v>
      </c>
      <c r="M90" s="84">
        <v>1.5880049825610362E-6</v>
      </c>
      <c r="N90" s="84">
        <f t="shared" si="1"/>
        <v>5.2920031088980063E-4</v>
      </c>
      <c r="O90" s="84">
        <f>L90/'סכום נכסי הקרן'!$C$42</f>
        <v>4.5007302574352453E-5</v>
      </c>
    </row>
    <row r="91" spans="2:15">
      <c r="B91" s="76" t="s">
        <v>1296</v>
      </c>
      <c r="C91" s="73" t="s">
        <v>1297</v>
      </c>
      <c r="D91" s="86" t="s">
        <v>115</v>
      </c>
      <c r="E91" s="86" t="s">
        <v>304</v>
      </c>
      <c r="F91" s="73" t="s">
        <v>1298</v>
      </c>
      <c r="G91" s="86" t="s">
        <v>1299</v>
      </c>
      <c r="H91" s="86" t="s">
        <v>128</v>
      </c>
      <c r="I91" s="83">
        <v>2176.985181</v>
      </c>
      <c r="J91" s="85">
        <v>140</v>
      </c>
      <c r="K91" s="73"/>
      <c r="L91" s="83">
        <v>3.0477792539999999</v>
      </c>
      <c r="M91" s="84">
        <v>5.1452840665319681E-6</v>
      </c>
      <c r="N91" s="84">
        <f t="shared" si="1"/>
        <v>1.0122266918737575E-3</v>
      </c>
      <c r="O91" s="84">
        <f>L91/'סכום נכסי הקרן'!$C$42</f>
        <v>8.6087615705284111E-5</v>
      </c>
    </row>
    <row r="92" spans="2:15">
      <c r="B92" s="76" t="s">
        <v>1300</v>
      </c>
      <c r="C92" s="73" t="s">
        <v>1301</v>
      </c>
      <c r="D92" s="86" t="s">
        <v>115</v>
      </c>
      <c r="E92" s="86" t="s">
        <v>304</v>
      </c>
      <c r="F92" s="73" t="s">
        <v>1302</v>
      </c>
      <c r="G92" s="86" t="s">
        <v>1303</v>
      </c>
      <c r="H92" s="86" t="s">
        <v>128</v>
      </c>
      <c r="I92" s="83">
        <v>232.301571</v>
      </c>
      <c r="J92" s="85">
        <v>274.39999999999998</v>
      </c>
      <c r="K92" s="73"/>
      <c r="L92" s="83">
        <v>0.63743551200000004</v>
      </c>
      <c r="M92" s="84">
        <v>1.2034270708441276E-5</v>
      </c>
      <c r="N92" s="84">
        <f t="shared" si="1"/>
        <v>2.1170471540804539E-4</v>
      </c>
      <c r="O92" s="84">
        <f>L92/'סכום נכסי הקרן'!$C$42</f>
        <v>1.8005012443711915E-5</v>
      </c>
    </row>
    <row r="93" spans="2:15">
      <c r="B93" s="76" t="s">
        <v>1304</v>
      </c>
      <c r="C93" s="73" t="s">
        <v>1305</v>
      </c>
      <c r="D93" s="86" t="s">
        <v>115</v>
      </c>
      <c r="E93" s="86" t="s">
        <v>304</v>
      </c>
      <c r="F93" s="73" t="s">
        <v>1306</v>
      </c>
      <c r="G93" s="86" t="s">
        <v>150</v>
      </c>
      <c r="H93" s="86" t="s">
        <v>128</v>
      </c>
      <c r="I93" s="83">
        <v>139.426773</v>
      </c>
      <c r="J93" s="85">
        <v>556.70000000000005</v>
      </c>
      <c r="K93" s="73"/>
      <c r="L93" s="83">
        <v>0.7761888469999999</v>
      </c>
      <c r="M93" s="84">
        <v>3.2375539547730901E-6</v>
      </c>
      <c r="N93" s="84">
        <f t="shared" si="1"/>
        <v>2.5778739317716876E-4</v>
      </c>
      <c r="O93" s="84">
        <f>L93/'סכום נכסי הקרן'!$C$42</f>
        <v>2.192424109704356E-5</v>
      </c>
    </row>
    <row r="94" spans="2:15">
      <c r="B94" s="76" t="s">
        <v>1307</v>
      </c>
      <c r="C94" s="73" t="s">
        <v>1308</v>
      </c>
      <c r="D94" s="86" t="s">
        <v>115</v>
      </c>
      <c r="E94" s="86" t="s">
        <v>304</v>
      </c>
      <c r="F94" s="73" t="s">
        <v>1309</v>
      </c>
      <c r="G94" s="86" t="s">
        <v>673</v>
      </c>
      <c r="H94" s="86" t="s">
        <v>128</v>
      </c>
      <c r="I94" s="83">
        <v>146.16085899999999</v>
      </c>
      <c r="J94" s="85">
        <v>1103</v>
      </c>
      <c r="K94" s="73"/>
      <c r="L94" s="83">
        <v>1.612154273</v>
      </c>
      <c r="M94" s="84">
        <v>5.221191647828549E-6</v>
      </c>
      <c r="N94" s="84">
        <f t="shared" si="1"/>
        <v>5.3542774937102866E-4</v>
      </c>
      <c r="O94" s="84">
        <f>L94/'סכום נכסי הקרן'!$C$42</f>
        <v>4.5536932285862881E-5</v>
      </c>
    </row>
    <row r="95" spans="2:15">
      <c r="B95" s="76" t="s">
        <v>1310</v>
      </c>
      <c r="C95" s="73" t="s">
        <v>1311</v>
      </c>
      <c r="D95" s="86" t="s">
        <v>115</v>
      </c>
      <c r="E95" s="86" t="s">
        <v>304</v>
      </c>
      <c r="F95" s="73" t="s">
        <v>1312</v>
      </c>
      <c r="G95" s="86" t="s">
        <v>124</v>
      </c>
      <c r="H95" s="86" t="s">
        <v>128</v>
      </c>
      <c r="I95" s="83">
        <v>78.026583000000002</v>
      </c>
      <c r="J95" s="85">
        <v>1674</v>
      </c>
      <c r="K95" s="73"/>
      <c r="L95" s="83">
        <v>1.306165005</v>
      </c>
      <c r="M95" s="84">
        <v>1.1729070066336861E-5</v>
      </c>
      <c r="N95" s="84">
        <f t="shared" si="1"/>
        <v>4.3380276977645574E-4</v>
      </c>
      <c r="O95" s="84">
        <f>L95/'סכום נכסי הקרן'!$C$42</f>
        <v>3.68939551152055E-5</v>
      </c>
    </row>
    <row r="96" spans="2:15">
      <c r="B96" s="76" t="s">
        <v>1313</v>
      </c>
      <c r="C96" s="73" t="s">
        <v>1314</v>
      </c>
      <c r="D96" s="86" t="s">
        <v>115</v>
      </c>
      <c r="E96" s="86" t="s">
        <v>304</v>
      </c>
      <c r="F96" s="73" t="s">
        <v>1315</v>
      </c>
      <c r="G96" s="86" t="s">
        <v>1303</v>
      </c>
      <c r="H96" s="86" t="s">
        <v>128</v>
      </c>
      <c r="I96" s="83">
        <v>34.016849999999998</v>
      </c>
      <c r="J96" s="85">
        <v>12180</v>
      </c>
      <c r="K96" s="73"/>
      <c r="L96" s="83">
        <v>4.1432523739999993</v>
      </c>
      <c r="M96" s="84">
        <v>6.7261564148204274E-6</v>
      </c>
      <c r="N96" s="84">
        <f t="shared" si="1"/>
        <v>1.3760545940549643E-3</v>
      </c>
      <c r="O96" s="84">
        <f>L96/'סכום נכסי הקרן'!$C$42</f>
        <v>1.1703036487133921E-4</v>
      </c>
    </row>
    <row r="97" spans="2:15">
      <c r="B97" s="76" t="s">
        <v>1316</v>
      </c>
      <c r="C97" s="73" t="s">
        <v>1317</v>
      </c>
      <c r="D97" s="86" t="s">
        <v>115</v>
      </c>
      <c r="E97" s="86" t="s">
        <v>304</v>
      </c>
      <c r="F97" s="73" t="s">
        <v>1318</v>
      </c>
      <c r="G97" s="86" t="s">
        <v>634</v>
      </c>
      <c r="H97" s="86" t="s">
        <v>128</v>
      </c>
      <c r="I97" s="83">
        <v>85.318487000000005</v>
      </c>
      <c r="J97" s="85">
        <v>8198</v>
      </c>
      <c r="K97" s="73"/>
      <c r="L97" s="83">
        <v>6.9944095310000005</v>
      </c>
      <c r="M97" s="84">
        <v>6.7479925710655628E-6</v>
      </c>
      <c r="N97" s="84">
        <f t="shared" si="1"/>
        <v>2.3229792682270193E-3</v>
      </c>
      <c r="O97" s="84">
        <f>L97/'סכום נכסי הקרן'!$C$42</f>
        <v>1.9756419005735005E-4</v>
      </c>
    </row>
    <row r="98" spans="2:15">
      <c r="B98" s="76" t="s">
        <v>1319</v>
      </c>
      <c r="C98" s="73" t="s">
        <v>1320</v>
      </c>
      <c r="D98" s="86" t="s">
        <v>28</v>
      </c>
      <c r="E98" s="86" t="s">
        <v>304</v>
      </c>
      <c r="F98" s="73" t="s">
        <v>1321</v>
      </c>
      <c r="G98" s="86" t="s">
        <v>838</v>
      </c>
      <c r="H98" s="86" t="s">
        <v>128</v>
      </c>
      <c r="I98" s="83">
        <v>12.96814</v>
      </c>
      <c r="J98" s="85">
        <v>0</v>
      </c>
      <c r="K98" s="73"/>
      <c r="L98" s="83">
        <v>1.2999999999999999E-8</v>
      </c>
      <c r="M98" s="84">
        <v>8.2028500927617974E-6</v>
      </c>
      <c r="N98" s="84">
        <f t="shared" si="1"/>
        <v>4.3175525186375086E-12</v>
      </c>
      <c r="O98" s="84">
        <f>L98/'סכום נכסי הקרן'!$C$42</f>
        <v>3.6719818297204453E-13</v>
      </c>
    </row>
    <row r="99" spans="2:15">
      <c r="B99" s="76" t="s">
        <v>1322</v>
      </c>
      <c r="C99" s="73" t="s">
        <v>1323</v>
      </c>
      <c r="D99" s="86" t="s">
        <v>115</v>
      </c>
      <c r="E99" s="86" t="s">
        <v>304</v>
      </c>
      <c r="F99" s="73" t="s">
        <v>1324</v>
      </c>
      <c r="G99" s="86" t="s">
        <v>1299</v>
      </c>
      <c r="H99" s="86" t="s">
        <v>128</v>
      </c>
      <c r="I99" s="83">
        <v>145.28393500000001</v>
      </c>
      <c r="J99" s="85">
        <v>569.5</v>
      </c>
      <c r="K99" s="73"/>
      <c r="L99" s="83">
        <v>0.82739201299999998</v>
      </c>
      <c r="M99" s="84">
        <v>5.3646918675793001E-6</v>
      </c>
      <c r="N99" s="84">
        <f t="shared" si="1"/>
        <v>2.7479295920220832E-4</v>
      </c>
      <c r="O99" s="84">
        <f>L99/'סכום נכסי הקרן'!$C$42</f>
        <v>2.3370526444552483E-5</v>
      </c>
    </row>
    <row r="100" spans="2:15">
      <c r="B100" s="76" t="s">
        <v>1325</v>
      </c>
      <c r="C100" s="73" t="s">
        <v>1326</v>
      </c>
      <c r="D100" s="86" t="s">
        <v>115</v>
      </c>
      <c r="E100" s="86" t="s">
        <v>304</v>
      </c>
      <c r="F100" s="73" t="s">
        <v>1327</v>
      </c>
      <c r="G100" s="86" t="s">
        <v>149</v>
      </c>
      <c r="H100" s="86" t="s">
        <v>128</v>
      </c>
      <c r="I100" s="83">
        <v>89.876046000000002</v>
      </c>
      <c r="J100" s="85">
        <v>358</v>
      </c>
      <c r="K100" s="73"/>
      <c r="L100" s="83">
        <v>0.321756243</v>
      </c>
      <c r="M100" s="84">
        <v>1.4898531365871514E-5</v>
      </c>
      <c r="N100" s="84">
        <f t="shared" si="1"/>
        <v>1.0686149825784556E-4</v>
      </c>
      <c r="O100" s="84">
        <f>L100/'סכום נכסי הקרן'!$C$42</f>
        <v>9.0883313684239706E-6</v>
      </c>
    </row>
    <row r="101" spans="2:15">
      <c r="B101" s="76" t="s">
        <v>1328</v>
      </c>
      <c r="C101" s="73" t="s">
        <v>1329</v>
      </c>
      <c r="D101" s="86" t="s">
        <v>115</v>
      </c>
      <c r="E101" s="86" t="s">
        <v>304</v>
      </c>
      <c r="F101" s="73" t="s">
        <v>1330</v>
      </c>
      <c r="G101" s="86" t="s">
        <v>151</v>
      </c>
      <c r="H101" s="86" t="s">
        <v>128</v>
      </c>
      <c r="I101" s="83">
        <v>205.36529300000001</v>
      </c>
      <c r="J101" s="85">
        <v>440.9</v>
      </c>
      <c r="K101" s="73"/>
      <c r="L101" s="83">
        <v>0.90545557499999996</v>
      </c>
      <c r="M101" s="84">
        <v>1.3293902310979448E-5</v>
      </c>
      <c r="N101" s="84">
        <f t="shared" si="1"/>
        <v>3.0071938448889414E-4</v>
      </c>
      <c r="O101" s="84">
        <f>L101/'סכום נכסי הקרן'!$C$42</f>
        <v>2.557551091553137E-5</v>
      </c>
    </row>
    <row r="102" spans="2:15">
      <c r="B102" s="76" t="s">
        <v>1331</v>
      </c>
      <c r="C102" s="73" t="s">
        <v>1332</v>
      </c>
      <c r="D102" s="86" t="s">
        <v>115</v>
      </c>
      <c r="E102" s="86" t="s">
        <v>304</v>
      </c>
      <c r="F102" s="73" t="s">
        <v>1333</v>
      </c>
      <c r="G102" s="86" t="s">
        <v>500</v>
      </c>
      <c r="H102" s="86" t="s">
        <v>128</v>
      </c>
      <c r="I102" s="83">
        <v>287.49593299999998</v>
      </c>
      <c r="J102" s="85">
        <v>535</v>
      </c>
      <c r="K102" s="73"/>
      <c r="L102" s="83">
        <v>1.5381032430000001</v>
      </c>
      <c r="M102" s="84">
        <v>8.3984953714726033E-6</v>
      </c>
      <c r="N102" s="84">
        <f t="shared" si="1"/>
        <v>5.108339639030131E-4</v>
      </c>
      <c r="O102" s="84">
        <f>L102/'סכום נכסי הקרן'!$C$42</f>
        <v>4.3445285850231474E-5</v>
      </c>
    </row>
    <row r="103" spans="2:15">
      <c r="B103" s="76" t="s">
        <v>1334</v>
      </c>
      <c r="C103" s="73" t="s">
        <v>1335</v>
      </c>
      <c r="D103" s="86" t="s">
        <v>115</v>
      </c>
      <c r="E103" s="86" t="s">
        <v>304</v>
      </c>
      <c r="F103" s="73" t="s">
        <v>1336</v>
      </c>
      <c r="G103" s="86" t="s">
        <v>500</v>
      </c>
      <c r="H103" s="86" t="s">
        <v>128</v>
      </c>
      <c r="I103" s="83">
        <v>179.490691</v>
      </c>
      <c r="J103" s="85">
        <v>1216</v>
      </c>
      <c r="K103" s="73"/>
      <c r="L103" s="83">
        <v>2.1826068049999998</v>
      </c>
      <c r="M103" s="84">
        <v>1.1824337685815599E-5</v>
      </c>
      <c r="N103" s="84">
        <f t="shared" si="1"/>
        <v>7.2488611600947037E-4</v>
      </c>
      <c r="O103" s="84">
        <f>L103/'סכום נכסי הקרן'!$C$42</f>
        <v>6.1649942533724576E-5</v>
      </c>
    </row>
    <row r="104" spans="2:15">
      <c r="B104" s="76" t="s">
        <v>1337</v>
      </c>
      <c r="C104" s="73" t="s">
        <v>1338</v>
      </c>
      <c r="D104" s="86" t="s">
        <v>115</v>
      </c>
      <c r="E104" s="86" t="s">
        <v>304</v>
      </c>
      <c r="F104" s="73" t="s">
        <v>1339</v>
      </c>
      <c r="G104" s="130" t="s">
        <v>444</v>
      </c>
      <c r="H104" s="86" t="s">
        <v>128</v>
      </c>
      <c r="I104" s="83">
        <v>9666.6698130000004</v>
      </c>
      <c r="J104" s="85">
        <v>70</v>
      </c>
      <c r="K104" s="73"/>
      <c r="L104" s="83">
        <v>6.7666688690000001</v>
      </c>
      <c r="M104" s="84">
        <v>1.0247035236242103E-5</v>
      </c>
      <c r="N104" s="84">
        <f t="shared" si="1"/>
        <v>2.2473421706259212E-3</v>
      </c>
      <c r="O104" s="84">
        <f>L104/'סכום נכסי הקרן'!$C$42</f>
        <v>1.9113142411309998E-4</v>
      </c>
    </row>
    <row r="105" spans="2:15">
      <c r="B105" s="76" t="s">
        <v>1340</v>
      </c>
      <c r="C105" s="73" t="s">
        <v>1341</v>
      </c>
      <c r="D105" s="86" t="s">
        <v>115</v>
      </c>
      <c r="E105" s="86" t="s">
        <v>304</v>
      </c>
      <c r="F105" s="73" t="s">
        <v>1342</v>
      </c>
      <c r="G105" s="86" t="s">
        <v>122</v>
      </c>
      <c r="H105" s="86" t="s">
        <v>128</v>
      </c>
      <c r="I105" s="83">
        <v>168.93813900000001</v>
      </c>
      <c r="J105" s="85">
        <v>712.1</v>
      </c>
      <c r="K105" s="73"/>
      <c r="L105" s="83">
        <v>1.2030084839999999</v>
      </c>
      <c r="M105" s="84">
        <v>8.4464846257687112E-6</v>
      </c>
      <c r="N105" s="84">
        <f t="shared" si="1"/>
        <v>3.9954248538742238E-4</v>
      </c>
      <c r="O105" s="84">
        <f>L105/'סכום נכסי הקרן'!$C$42</f>
        <v>3.3980194571134917E-5</v>
      </c>
    </row>
    <row r="106" spans="2:15">
      <c r="B106" s="76" t="s">
        <v>1343</v>
      </c>
      <c r="C106" s="73" t="s">
        <v>1344</v>
      </c>
      <c r="D106" s="86" t="s">
        <v>115</v>
      </c>
      <c r="E106" s="86" t="s">
        <v>304</v>
      </c>
      <c r="F106" s="73" t="s">
        <v>1345</v>
      </c>
      <c r="G106" s="86" t="s">
        <v>707</v>
      </c>
      <c r="H106" s="86" t="s">
        <v>128</v>
      </c>
      <c r="I106" s="83">
        <v>124.51234700000001</v>
      </c>
      <c r="J106" s="85">
        <v>1896</v>
      </c>
      <c r="K106" s="73"/>
      <c r="L106" s="83">
        <v>2.360754102</v>
      </c>
      <c r="M106" s="84">
        <v>8.5832373932845758E-6</v>
      </c>
      <c r="N106" s="84">
        <f t="shared" si="1"/>
        <v>7.8405229376722542E-4</v>
      </c>
      <c r="O106" s="84">
        <f>L106/'סכום נכסי הקרן'!$C$42</f>
        <v>6.6681893592169289E-5</v>
      </c>
    </row>
    <row r="107" spans="2:15">
      <c r="B107" s="76" t="s">
        <v>1346</v>
      </c>
      <c r="C107" s="73" t="s">
        <v>1347</v>
      </c>
      <c r="D107" s="86" t="s">
        <v>115</v>
      </c>
      <c r="E107" s="86" t="s">
        <v>304</v>
      </c>
      <c r="F107" s="73" t="s">
        <v>1348</v>
      </c>
      <c r="G107" s="86" t="s">
        <v>124</v>
      </c>
      <c r="H107" s="86" t="s">
        <v>128</v>
      </c>
      <c r="I107" s="83">
        <v>124.61559</v>
      </c>
      <c r="J107" s="85">
        <v>386.2</v>
      </c>
      <c r="K107" s="73"/>
      <c r="L107" s="83">
        <v>0.48126540800000001</v>
      </c>
      <c r="M107" s="84">
        <v>1.0812936519863986E-5</v>
      </c>
      <c r="N107" s="84">
        <f t="shared" si="1"/>
        <v>1.5983759034180834E-4</v>
      </c>
      <c r="O107" s="84">
        <f>L107/'סכום נכסי הקרן'!$C$42</f>
        <v>1.3593829488069206E-5</v>
      </c>
    </row>
    <row r="108" spans="2:15">
      <c r="B108" s="76" t="s">
        <v>1349</v>
      </c>
      <c r="C108" s="73" t="s">
        <v>1350</v>
      </c>
      <c r="D108" s="86" t="s">
        <v>115</v>
      </c>
      <c r="E108" s="86" t="s">
        <v>304</v>
      </c>
      <c r="F108" s="73" t="s">
        <v>1351</v>
      </c>
      <c r="G108" s="86" t="s">
        <v>634</v>
      </c>
      <c r="H108" s="86" t="s">
        <v>128</v>
      </c>
      <c r="I108" s="83">
        <v>52.272571999999997</v>
      </c>
      <c r="J108" s="85">
        <v>17650</v>
      </c>
      <c r="K108" s="73"/>
      <c r="L108" s="83">
        <v>9.2261089950000006</v>
      </c>
      <c r="M108" s="84">
        <v>1.4320499305242024E-5</v>
      </c>
      <c r="N108" s="84">
        <f t="shared" si="1"/>
        <v>3.0641700098912638E-3</v>
      </c>
      <c r="O108" s="84">
        <f>L108/'סכום נכסי הקרן'!$C$42</f>
        <v>2.6060080452815665E-4</v>
      </c>
    </row>
    <row r="109" spans="2:15">
      <c r="B109" s="76" t="s">
        <v>1352</v>
      </c>
      <c r="C109" s="73" t="s">
        <v>1353</v>
      </c>
      <c r="D109" s="86" t="s">
        <v>115</v>
      </c>
      <c r="E109" s="86" t="s">
        <v>304</v>
      </c>
      <c r="F109" s="73" t="s">
        <v>1354</v>
      </c>
      <c r="G109" s="86" t="s">
        <v>123</v>
      </c>
      <c r="H109" s="86" t="s">
        <v>128</v>
      </c>
      <c r="I109" s="83">
        <v>129.20713900000001</v>
      </c>
      <c r="J109" s="85">
        <v>1996</v>
      </c>
      <c r="K109" s="73"/>
      <c r="L109" s="83">
        <v>2.5789744859999999</v>
      </c>
      <c r="M109" s="84">
        <v>8.9759493278691445E-6</v>
      </c>
      <c r="N109" s="84">
        <f t="shared" si="1"/>
        <v>8.5652752211778265E-4</v>
      </c>
      <c r="O109" s="84">
        <f>L109/'סכום נכסי הקרן'!$C$42</f>
        <v>7.2845749630035575E-5</v>
      </c>
    </row>
    <row r="110" spans="2:15">
      <c r="B110" s="76" t="s">
        <v>1355</v>
      </c>
      <c r="C110" s="73" t="s">
        <v>1356</v>
      </c>
      <c r="D110" s="86" t="s">
        <v>115</v>
      </c>
      <c r="E110" s="86" t="s">
        <v>304</v>
      </c>
      <c r="F110" s="73" t="s">
        <v>1357</v>
      </c>
      <c r="G110" s="86" t="s">
        <v>707</v>
      </c>
      <c r="H110" s="86" t="s">
        <v>128</v>
      </c>
      <c r="I110" s="83">
        <v>5.2509620000000004</v>
      </c>
      <c r="J110" s="85">
        <v>10160</v>
      </c>
      <c r="K110" s="73"/>
      <c r="L110" s="83">
        <v>0.53349770500000004</v>
      </c>
      <c r="M110" s="84">
        <v>1.5793202888333339E-6</v>
      </c>
      <c r="N110" s="84">
        <f t="shared" si="1"/>
        <v>1.7718495076231392E-4</v>
      </c>
      <c r="O110" s="84">
        <f>L110/'סכום נכסי הקרן'!$C$42</f>
        <v>1.5069183684288912E-5</v>
      </c>
    </row>
    <row r="111" spans="2:15">
      <c r="B111" s="76" t="s">
        <v>1358</v>
      </c>
      <c r="C111" s="73" t="s">
        <v>1359</v>
      </c>
      <c r="D111" s="86" t="s">
        <v>115</v>
      </c>
      <c r="E111" s="86" t="s">
        <v>304</v>
      </c>
      <c r="F111" s="73" t="s">
        <v>1360</v>
      </c>
      <c r="G111" s="86" t="s">
        <v>123</v>
      </c>
      <c r="H111" s="86" t="s">
        <v>128</v>
      </c>
      <c r="I111" s="83">
        <v>337.691778</v>
      </c>
      <c r="J111" s="85">
        <v>574.20000000000005</v>
      </c>
      <c r="K111" s="73"/>
      <c r="L111" s="83">
        <v>1.9390261900000001</v>
      </c>
      <c r="M111" s="84">
        <v>8.5232424536359775E-6</v>
      </c>
      <c r="N111" s="84">
        <f t="shared" si="1"/>
        <v>6.4398826233373792E-4</v>
      </c>
      <c r="O111" s="84">
        <f>L111/'סכום נכסי הקרן'!$C$42</f>
        <v>5.4769761054092803E-5</v>
      </c>
    </row>
    <row r="112" spans="2:15">
      <c r="B112" s="76" t="s">
        <v>1361</v>
      </c>
      <c r="C112" s="73" t="s">
        <v>1362</v>
      </c>
      <c r="D112" s="86" t="s">
        <v>115</v>
      </c>
      <c r="E112" s="86" t="s">
        <v>304</v>
      </c>
      <c r="F112" s="73" t="s">
        <v>349</v>
      </c>
      <c r="G112" s="86" t="s">
        <v>2204</v>
      </c>
      <c r="H112" s="86" t="s">
        <v>128</v>
      </c>
      <c r="I112" s="83">
        <v>1770.2762520000001</v>
      </c>
      <c r="J112" s="85">
        <v>162.1</v>
      </c>
      <c r="K112" s="73"/>
      <c r="L112" s="83">
        <v>2.8696178049999999</v>
      </c>
      <c r="M112" s="84">
        <v>3.6554493525060904E-6</v>
      </c>
      <c r="N112" s="84">
        <f t="shared" si="1"/>
        <v>9.5305581396190684E-4</v>
      </c>
      <c r="O112" s="84">
        <f>L112/'סכום נכסי הקרן'!$C$42</f>
        <v>8.1055264909248213E-5</v>
      </c>
    </row>
    <row r="113" spans="2:15">
      <c r="B113" s="76" t="s">
        <v>1363</v>
      </c>
      <c r="C113" s="73" t="s">
        <v>1364</v>
      </c>
      <c r="D113" s="86" t="s">
        <v>115</v>
      </c>
      <c r="E113" s="86" t="s">
        <v>304</v>
      </c>
      <c r="F113" s="73" t="s">
        <v>1365</v>
      </c>
      <c r="G113" s="86" t="s">
        <v>123</v>
      </c>
      <c r="H113" s="86" t="s">
        <v>128</v>
      </c>
      <c r="I113" s="83">
        <v>552.40933700000005</v>
      </c>
      <c r="J113" s="85">
        <v>39.799999999999997</v>
      </c>
      <c r="K113" s="73"/>
      <c r="L113" s="83">
        <v>0.21985891699999999</v>
      </c>
      <c r="M113" s="84">
        <v>3.1594271224993231E-6</v>
      </c>
      <c r="N113" s="84">
        <f t="shared" si="1"/>
        <v>7.3019416987558849E-5</v>
      </c>
      <c r="O113" s="84">
        <f>L113/'סכום נכסי הקרן'!$C$42</f>
        <v>6.2101380640462735E-6</v>
      </c>
    </row>
    <row r="114" spans="2:15">
      <c r="B114" s="76" t="s">
        <v>1366</v>
      </c>
      <c r="C114" s="73" t="s">
        <v>1367</v>
      </c>
      <c r="D114" s="86" t="s">
        <v>115</v>
      </c>
      <c r="E114" s="86" t="s">
        <v>304</v>
      </c>
      <c r="F114" s="73" t="s">
        <v>1368</v>
      </c>
      <c r="G114" s="86" t="s">
        <v>124</v>
      </c>
      <c r="H114" s="86" t="s">
        <v>128</v>
      </c>
      <c r="I114" s="83">
        <v>3829.0706970000001</v>
      </c>
      <c r="J114" s="85">
        <v>208.4</v>
      </c>
      <c r="K114" s="73"/>
      <c r="L114" s="83">
        <v>7.9797833339999995</v>
      </c>
      <c r="M114" s="84">
        <v>8.2614609504931134E-6</v>
      </c>
      <c r="N114" s="84">
        <f t="shared" si="1"/>
        <v>2.650241048607178E-3</v>
      </c>
      <c r="O114" s="84">
        <f>L114/'סכום נכסי הקרן'!$C$42</f>
        <v>2.2539707236580027E-4</v>
      </c>
    </row>
    <row r="115" spans="2:15">
      <c r="B115" s="76" t="s">
        <v>1369</v>
      </c>
      <c r="C115" s="73" t="s">
        <v>1370</v>
      </c>
      <c r="D115" s="86" t="s">
        <v>115</v>
      </c>
      <c r="E115" s="86" t="s">
        <v>304</v>
      </c>
      <c r="F115" s="73" t="s">
        <v>1371</v>
      </c>
      <c r="G115" s="86" t="s">
        <v>1283</v>
      </c>
      <c r="H115" s="86" t="s">
        <v>128</v>
      </c>
      <c r="I115" s="83">
        <v>62.027824000000003</v>
      </c>
      <c r="J115" s="85">
        <v>2433</v>
      </c>
      <c r="K115" s="73"/>
      <c r="L115" s="83">
        <v>1.5091369589999999</v>
      </c>
      <c r="M115" s="84">
        <v>5.8901654052173331E-6</v>
      </c>
      <c r="N115" s="84">
        <f t="shared" si="1"/>
        <v>5.0121369833072314E-4</v>
      </c>
      <c r="O115" s="84">
        <f>L115/'סכום נכסי הקרן'!$C$42</f>
        <v>4.2627103784673608E-5</v>
      </c>
    </row>
    <row r="116" spans="2:15">
      <c r="B116" s="76" t="s">
        <v>1372</v>
      </c>
      <c r="C116" s="73" t="s">
        <v>1373</v>
      </c>
      <c r="D116" s="86" t="s">
        <v>115</v>
      </c>
      <c r="E116" s="86" t="s">
        <v>304</v>
      </c>
      <c r="F116" s="73" t="s">
        <v>1374</v>
      </c>
      <c r="G116" s="86" t="s">
        <v>634</v>
      </c>
      <c r="H116" s="86" t="s">
        <v>128</v>
      </c>
      <c r="I116" s="83">
        <v>1.6243799999999999</v>
      </c>
      <c r="J116" s="85">
        <v>212</v>
      </c>
      <c r="K116" s="73"/>
      <c r="L116" s="83">
        <v>3.4436860000000001E-3</v>
      </c>
      <c r="M116" s="84">
        <v>2.369419582785059E-7</v>
      </c>
      <c r="N116" s="84">
        <f t="shared" si="1"/>
        <v>1.143715012515133E-6</v>
      </c>
      <c r="O116" s="84">
        <f>L116/'סכום נכסי הקרן'!$C$42</f>
        <v>9.7270403225097553E-8</v>
      </c>
    </row>
    <row r="117" spans="2:15">
      <c r="B117" s="76" t="s">
        <v>1375</v>
      </c>
      <c r="C117" s="73" t="s">
        <v>1376</v>
      </c>
      <c r="D117" s="86" t="s">
        <v>115</v>
      </c>
      <c r="E117" s="86" t="s">
        <v>304</v>
      </c>
      <c r="F117" s="73" t="s">
        <v>1377</v>
      </c>
      <c r="G117" s="86" t="s">
        <v>500</v>
      </c>
      <c r="H117" s="86" t="s">
        <v>128</v>
      </c>
      <c r="I117" s="83">
        <v>78.420755</v>
      </c>
      <c r="J117" s="85">
        <v>600</v>
      </c>
      <c r="K117" s="73"/>
      <c r="L117" s="83">
        <v>0.470524528</v>
      </c>
      <c r="M117" s="84">
        <v>5.974744870107691E-6</v>
      </c>
      <c r="N117" s="84">
        <f t="shared" si="1"/>
        <v>1.5627033545747115E-4</v>
      </c>
      <c r="O117" s="84">
        <f>L117/'סכום נכסי הקרן'!$C$42</f>
        <v>1.3290442440413762E-5</v>
      </c>
    </row>
    <row r="118" spans="2:15">
      <c r="B118" s="76" t="s">
        <v>1378</v>
      </c>
      <c r="C118" s="73" t="s">
        <v>1379</v>
      </c>
      <c r="D118" s="86" t="s">
        <v>115</v>
      </c>
      <c r="E118" s="86" t="s">
        <v>304</v>
      </c>
      <c r="F118" s="73" t="s">
        <v>1380</v>
      </c>
      <c r="G118" s="86" t="s">
        <v>500</v>
      </c>
      <c r="H118" s="86" t="s">
        <v>128</v>
      </c>
      <c r="I118" s="83">
        <v>172.05210199999999</v>
      </c>
      <c r="J118" s="85">
        <v>1420</v>
      </c>
      <c r="K118" s="73"/>
      <c r="L118" s="83">
        <v>2.4431398529999999</v>
      </c>
      <c r="M118" s="84">
        <v>6.688001747061192E-6</v>
      </c>
      <c r="N118" s="84">
        <f t="shared" si="1"/>
        <v>8.1141420197721717E-4</v>
      </c>
      <c r="O118" s="84">
        <f>L118/'סכום נכסי הקרן'!$C$42</f>
        <v>6.9008962674475997E-5</v>
      </c>
    </row>
    <row r="119" spans="2:15">
      <c r="B119" s="76" t="s">
        <v>1381</v>
      </c>
      <c r="C119" s="73" t="s">
        <v>1382</v>
      </c>
      <c r="D119" s="86" t="s">
        <v>115</v>
      </c>
      <c r="E119" s="86" t="s">
        <v>304</v>
      </c>
      <c r="F119" s="73" t="s">
        <v>1383</v>
      </c>
      <c r="G119" s="86" t="s">
        <v>125</v>
      </c>
      <c r="H119" s="86" t="s">
        <v>128</v>
      </c>
      <c r="I119" s="83">
        <v>2424.476846</v>
      </c>
      <c r="J119" s="85">
        <v>228.5</v>
      </c>
      <c r="K119" s="83">
        <v>6.2675150999999998E-2</v>
      </c>
      <c r="L119" s="83">
        <v>5.6026047440000006</v>
      </c>
      <c r="M119" s="84">
        <v>1.0445962569119693E-5</v>
      </c>
      <c r="N119" s="84">
        <f t="shared" si="1"/>
        <v>1.8607338633375122E-3</v>
      </c>
      <c r="O119" s="84">
        <f>L119/'סכום נכסי הקרן'!$C$42</f>
        <v>1.5825125245441207E-4</v>
      </c>
    </row>
    <row r="120" spans="2:15">
      <c r="B120" s="76" t="s">
        <v>1384</v>
      </c>
      <c r="C120" s="73" t="s">
        <v>1385</v>
      </c>
      <c r="D120" s="86" t="s">
        <v>115</v>
      </c>
      <c r="E120" s="86" t="s">
        <v>304</v>
      </c>
      <c r="F120" s="73" t="s">
        <v>1386</v>
      </c>
      <c r="G120" s="86" t="s">
        <v>152</v>
      </c>
      <c r="H120" s="86" t="s">
        <v>128</v>
      </c>
      <c r="I120" s="83">
        <v>76.295670999999999</v>
      </c>
      <c r="J120" s="85">
        <v>1269</v>
      </c>
      <c r="K120" s="73"/>
      <c r="L120" s="83">
        <v>0.96819206599999996</v>
      </c>
      <c r="M120" s="84">
        <v>8.8250610559998668E-6</v>
      </c>
      <c r="N120" s="84">
        <f t="shared" si="1"/>
        <v>3.2155539177562714E-4</v>
      </c>
      <c r="O120" s="84">
        <f>L120/'סכום נכסי הקרן'!$C$42</f>
        <v>2.7347566723319217E-5</v>
      </c>
    </row>
    <row r="121" spans="2:15">
      <c r="B121" s="76" t="s">
        <v>1387</v>
      </c>
      <c r="C121" s="73" t="s">
        <v>1388</v>
      </c>
      <c r="D121" s="86" t="s">
        <v>115</v>
      </c>
      <c r="E121" s="86" t="s">
        <v>304</v>
      </c>
      <c r="F121" s="73" t="s">
        <v>1389</v>
      </c>
      <c r="G121" s="86" t="s">
        <v>838</v>
      </c>
      <c r="H121" s="86" t="s">
        <v>128</v>
      </c>
      <c r="I121" s="83">
        <v>13.936308000000002</v>
      </c>
      <c r="J121" s="85">
        <v>21090</v>
      </c>
      <c r="K121" s="73"/>
      <c r="L121" s="83">
        <v>2.9391672940000002</v>
      </c>
      <c r="M121" s="84">
        <v>6.0511847007756176E-6</v>
      </c>
      <c r="N121" s="84">
        <f t="shared" si="1"/>
        <v>9.7615455022359175E-4</v>
      </c>
      <c r="O121" s="84">
        <f>L121/'סכום נכסי הקרן'!$C$42</f>
        <v>8.3019760754435466E-5</v>
      </c>
    </row>
    <row r="122" spans="2:15">
      <c r="B122" s="76" t="s">
        <v>1390</v>
      </c>
      <c r="C122" s="73" t="s">
        <v>1391</v>
      </c>
      <c r="D122" s="86" t="s">
        <v>115</v>
      </c>
      <c r="E122" s="86" t="s">
        <v>304</v>
      </c>
      <c r="F122" s="73" t="s">
        <v>1392</v>
      </c>
      <c r="G122" s="86" t="s">
        <v>149</v>
      </c>
      <c r="H122" s="86" t="s">
        <v>128</v>
      </c>
      <c r="I122" s="83">
        <v>39.939501999999997</v>
      </c>
      <c r="J122" s="85">
        <v>3378</v>
      </c>
      <c r="K122" s="73"/>
      <c r="L122" s="83">
        <v>1.34915637</v>
      </c>
      <c r="M122" s="84">
        <v>4.842542888078151E-6</v>
      </c>
      <c r="N122" s="84">
        <f t="shared" si="1"/>
        <v>4.480810371791799E-4</v>
      </c>
      <c r="O122" s="84">
        <f>L122/'סכום נכסי הקרן'!$C$42</f>
        <v>3.8108289816089186E-5</v>
      </c>
    </row>
    <row r="123" spans="2:15">
      <c r="B123" s="76" t="s">
        <v>1393</v>
      </c>
      <c r="C123" s="73" t="s">
        <v>1394</v>
      </c>
      <c r="D123" s="86" t="s">
        <v>115</v>
      </c>
      <c r="E123" s="86" t="s">
        <v>304</v>
      </c>
      <c r="F123" s="73" t="s">
        <v>1395</v>
      </c>
      <c r="G123" s="86" t="s">
        <v>500</v>
      </c>
      <c r="H123" s="86" t="s">
        <v>128</v>
      </c>
      <c r="I123" s="83">
        <v>879.44935599999997</v>
      </c>
      <c r="J123" s="85">
        <v>560.4</v>
      </c>
      <c r="K123" s="73"/>
      <c r="L123" s="83">
        <v>4.928434191</v>
      </c>
      <c r="M123" s="84">
        <v>1.0361059794698298E-5</v>
      </c>
      <c r="N123" s="84">
        <f t="shared" si="1"/>
        <v>1.636828727253174E-3</v>
      </c>
      <c r="O123" s="84">
        <f>L123/'סכום נכסי הקרן'!$C$42</f>
        <v>1.3920862152557679E-4</v>
      </c>
    </row>
    <row r="124" spans="2:15">
      <c r="B124" s="76" t="s">
        <v>1396</v>
      </c>
      <c r="C124" s="73" t="s">
        <v>1397</v>
      </c>
      <c r="D124" s="86" t="s">
        <v>115</v>
      </c>
      <c r="E124" s="86" t="s">
        <v>304</v>
      </c>
      <c r="F124" s="73" t="s">
        <v>1398</v>
      </c>
      <c r="G124" s="130" t="s">
        <v>2204</v>
      </c>
      <c r="H124" s="86" t="s">
        <v>128</v>
      </c>
      <c r="I124" s="83">
        <v>902.84449999999993</v>
      </c>
      <c r="J124" s="85">
        <v>853.7</v>
      </c>
      <c r="K124" s="73"/>
      <c r="L124" s="83">
        <v>7.707583496999999</v>
      </c>
      <c r="M124" s="84">
        <v>1.4538558776167471E-5</v>
      </c>
      <c r="N124" s="84">
        <f t="shared" si="1"/>
        <v>2.559838195390865E-3</v>
      </c>
      <c r="O124" s="84">
        <f>L124/'סכום נכסי הקרן'!$C$42</f>
        <v>2.1770851193874744E-4</v>
      </c>
    </row>
    <row r="125" spans="2:15">
      <c r="B125" s="76" t="s">
        <v>1399</v>
      </c>
      <c r="C125" s="73" t="s">
        <v>1400</v>
      </c>
      <c r="D125" s="86" t="s">
        <v>115</v>
      </c>
      <c r="E125" s="86" t="s">
        <v>304</v>
      </c>
      <c r="F125" s="73" t="s">
        <v>1401</v>
      </c>
      <c r="G125" s="86" t="s">
        <v>500</v>
      </c>
      <c r="H125" s="86" t="s">
        <v>128</v>
      </c>
      <c r="I125" s="83">
        <v>208.2482</v>
      </c>
      <c r="J125" s="85">
        <v>588.5</v>
      </c>
      <c r="K125" s="73"/>
      <c r="L125" s="83">
        <v>1.2255406599999998</v>
      </c>
      <c r="M125" s="84">
        <v>1.24233029651295E-5</v>
      </c>
      <c r="N125" s="84">
        <f t="shared" si="1"/>
        <v>4.0702585871351342E-4</v>
      </c>
      <c r="O125" s="84">
        <f>L125/'סכום נכסי הקרן'!$C$42</f>
        <v>3.4616638731566169E-5</v>
      </c>
    </row>
    <row r="126" spans="2:15">
      <c r="B126" s="76" t="s">
        <v>1402</v>
      </c>
      <c r="C126" s="73" t="s">
        <v>1403</v>
      </c>
      <c r="D126" s="86" t="s">
        <v>115</v>
      </c>
      <c r="E126" s="86" t="s">
        <v>304</v>
      </c>
      <c r="F126" s="73" t="s">
        <v>1404</v>
      </c>
      <c r="G126" s="86" t="s">
        <v>838</v>
      </c>
      <c r="H126" s="86" t="s">
        <v>128</v>
      </c>
      <c r="I126" s="83">
        <v>1076.3439149999999</v>
      </c>
      <c r="J126" s="85">
        <v>13</v>
      </c>
      <c r="K126" s="73"/>
      <c r="L126" s="83">
        <v>0.13992470900000001</v>
      </c>
      <c r="M126" s="84">
        <v>2.6140434542718969E-6</v>
      </c>
      <c r="N126" s="84">
        <f t="shared" si="1"/>
        <v>4.6471713827890043E-5</v>
      </c>
      <c r="O126" s="84">
        <f>L126/'סכום נכסי הקרן'!$C$42</f>
        <v>3.9523152998224689E-6</v>
      </c>
    </row>
    <row r="127" spans="2:15">
      <c r="B127" s="76" t="s">
        <v>1405</v>
      </c>
      <c r="C127" s="73" t="s">
        <v>1406</v>
      </c>
      <c r="D127" s="86" t="s">
        <v>115</v>
      </c>
      <c r="E127" s="86" t="s">
        <v>304</v>
      </c>
      <c r="F127" s="73" t="s">
        <v>898</v>
      </c>
      <c r="G127" s="86" t="s">
        <v>122</v>
      </c>
      <c r="H127" s="86" t="s">
        <v>128</v>
      </c>
      <c r="I127" s="83">
        <v>705.33834300000001</v>
      </c>
      <c r="J127" s="85">
        <v>185</v>
      </c>
      <c r="K127" s="73"/>
      <c r="L127" s="83">
        <v>1.3048759350000001</v>
      </c>
      <c r="M127" s="84">
        <v>7.9703232057611556E-6</v>
      </c>
      <c r="N127" s="84">
        <f t="shared" si="1"/>
        <v>4.333746445899019E-4</v>
      </c>
      <c r="O127" s="84">
        <f>L127/'סכום נכסי הקרן'!$C$42</f>
        <v>3.6857544025842133E-5</v>
      </c>
    </row>
    <row r="128" spans="2:15">
      <c r="B128" s="72"/>
      <c r="C128" s="73"/>
      <c r="D128" s="73"/>
      <c r="E128" s="73"/>
      <c r="F128" s="73"/>
      <c r="G128" s="73"/>
      <c r="H128" s="73"/>
      <c r="I128" s="83"/>
      <c r="J128" s="85"/>
      <c r="K128" s="73"/>
      <c r="L128" s="73"/>
      <c r="M128" s="73"/>
      <c r="N128" s="84"/>
      <c r="O128" s="73"/>
    </row>
    <row r="129" spans="2:15">
      <c r="B129" s="70" t="s">
        <v>190</v>
      </c>
      <c r="C129" s="71"/>
      <c r="D129" s="71"/>
      <c r="E129" s="71"/>
      <c r="F129" s="71"/>
      <c r="G129" s="71"/>
      <c r="H129" s="71"/>
      <c r="I129" s="80"/>
      <c r="J129" s="82"/>
      <c r="K129" s="80">
        <v>0.907347817</v>
      </c>
      <c r="L129" s="80">
        <v>1160.7949086259994</v>
      </c>
      <c r="M129" s="71"/>
      <c r="N129" s="81">
        <f t="shared" si="1"/>
        <v>0.38552253702767542</v>
      </c>
      <c r="O129" s="81">
        <f>L129/'סכום נכסי הקרן'!$C$42</f>
        <v>3.2787829326974417E-2</v>
      </c>
    </row>
    <row r="130" spans="2:15">
      <c r="B130" s="89" t="s">
        <v>64</v>
      </c>
      <c r="C130" s="71"/>
      <c r="D130" s="71"/>
      <c r="E130" s="71"/>
      <c r="F130" s="71"/>
      <c r="G130" s="71"/>
      <c r="H130" s="71"/>
      <c r="I130" s="80"/>
      <c r="J130" s="82"/>
      <c r="K130" s="80">
        <v>0.128023256</v>
      </c>
      <c r="L130" s="80">
        <f>SUM(L131:L156)</f>
        <v>363.49025272299997</v>
      </c>
      <c r="M130" s="71"/>
      <c r="N130" s="81">
        <f t="shared" si="1"/>
        <v>0.12072217354956716</v>
      </c>
      <c r="O130" s="81">
        <f>L130/'סכום נכסי הקרן'!$C$42</f>
        <v>1.0267150794456528E-2</v>
      </c>
    </row>
    <row r="131" spans="2:15">
      <c r="B131" s="76" t="s">
        <v>1407</v>
      </c>
      <c r="C131" s="73" t="s">
        <v>1408</v>
      </c>
      <c r="D131" s="86" t="s">
        <v>1409</v>
      </c>
      <c r="E131" s="86" t="s">
        <v>907</v>
      </c>
      <c r="F131" s="73" t="s">
        <v>1183</v>
      </c>
      <c r="G131" s="86" t="s">
        <v>153</v>
      </c>
      <c r="H131" s="86" t="s">
        <v>127</v>
      </c>
      <c r="I131" s="83">
        <v>214.07218499999999</v>
      </c>
      <c r="J131" s="85">
        <v>945</v>
      </c>
      <c r="K131" s="73"/>
      <c r="L131" s="83">
        <v>7.2119313510000014</v>
      </c>
      <c r="M131" s="84">
        <v>6.2012650776078644E-6</v>
      </c>
      <c r="N131" s="84">
        <f t="shared" si="1"/>
        <v>2.3952224899039128E-3</v>
      </c>
      <c r="O131" s="84">
        <f>L131/'סכום נכסי הקרן'!$C$42</f>
        <v>2.0370831444664023E-4</v>
      </c>
    </row>
    <row r="132" spans="2:15">
      <c r="B132" s="76" t="s">
        <v>1410</v>
      </c>
      <c r="C132" s="73" t="s">
        <v>1411</v>
      </c>
      <c r="D132" s="86" t="s">
        <v>1409</v>
      </c>
      <c r="E132" s="86" t="s">
        <v>907</v>
      </c>
      <c r="F132" s="73" t="s">
        <v>1412</v>
      </c>
      <c r="G132" s="86" t="s">
        <v>1038</v>
      </c>
      <c r="H132" s="86" t="s">
        <v>127</v>
      </c>
      <c r="I132" s="83">
        <v>105.243415</v>
      </c>
      <c r="J132" s="85">
        <v>1057</v>
      </c>
      <c r="K132" s="73"/>
      <c r="L132" s="83">
        <v>3.9657876249999999</v>
      </c>
      <c r="M132" s="84">
        <v>3.0595994054964483E-6</v>
      </c>
      <c r="N132" s="84">
        <f t="shared" si="1"/>
        <v>1.3171151037461703E-3</v>
      </c>
      <c r="O132" s="84">
        <f>L132/'סכום נכסי הקרן'!$C$42</f>
        <v>1.1201769307330923E-4</v>
      </c>
    </row>
    <row r="133" spans="2:15">
      <c r="B133" s="76" t="s">
        <v>1413</v>
      </c>
      <c r="C133" s="73" t="s">
        <v>1414</v>
      </c>
      <c r="D133" s="86" t="s">
        <v>1409</v>
      </c>
      <c r="E133" s="86" t="s">
        <v>907</v>
      </c>
      <c r="F133" s="73" t="s">
        <v>1268</v>
      </c>
      <c r="G133" s="86" t="s">
        <v>1142</v>
      </c>
      <c r="H133" s="86" t="s">
        <v>127</v>
      </c>
      <c r="I133" s="83">
        <v>104.014591</v>
      </c>
      <c r="J133" s="85">
        <v>842</v>
      </c>
      <c r="K133" s="73"/>
      <c r="L133" s="83">
        <v>3.1222371670000006</v>
      </c>
      <c r="M133" s="84">
        <v>2.6896737094771193E-6</v>
      </c>
      <c r="N133" s="84">
        <f t="shared" si="1"/>
        <v>1.0369556110895765E-3</v>
      </c>
      <c r="O133" s="84">
        <f>L133/'סכום נכסי הקרן'!$C$42</f>
        <v>8.8190754963860329E-5</v>
      </c>
    </row>
    <row r="134" spans="2:15">
      <c r="B134" s="76" t="s">
        <v>1415</v>
      </c>
      <c r="C134" s="73" t="s">
        <v>1416</v>
      </c>
      <c r="D134" s="86" t="s">
        <v>1409</v>
      </c>
      <c r="E134" s="86" t="s">
        <v>907</v>
      </c>
      <c r="F134" s="73" t="s">
        <v>1417</v>
      </c>
      <c r="G134" s="86" t="s">
        <v>924</v>
      </c>
      <c r="H134" s="86" t="s">
        <v>127</v>
      </c>
      <c r="I134" s="83">
        <v>30.023191000000001</v>
      </c>
      <c r="J134" s="85">
        <v>10054</v>
      </c>
      <c r="K134" s="73"/>
      <c r="L134" s="83">
        <v>10.761065237</v>
      </c>
      <c r="M134" s="84">
        <v>2.0639129903870031E-7</v>
      </c>
      <c r="N134" s="84">
        <f t="shared" si="1"/>
        <v>3.5739587936332224E-3</v>
      </c>
      <c r="O134" s="84">
        <f>L134/'סכום נכסי הקרן'!$C$42</f>
        <v>3.039572001438488E-4</v>
      </c>
    </row>
    <row r="135" spans="2:15">
      <c r="B135" s="76" t="s">
        <v>1418</v>
      </c>
      <c r="C135" s="73" t="s">
        <v>1419</v>
      </c>
      <c r="D135" s="86" t="s">
        <v>1409</v>
      </c>
      <c r="E135" s="86" t="s">
        <v>907</v>
      </c>
      <c r="F135" s="73" t="s">
        <v>923</v>
      </c>
      <c r="G135" s="86" t="s">
        <v>924</v>
      </c>
      <c r="H135" s="86" t="s">
        <v>127</v>
      </c>
      <c r="I135" s="83">
        <v>30.271844999999999</v>
      </c>
      <c r="J135" s="85">
        <v>8556</v>
      </c>
      <c r="K135" s="73"/>
      <c r="L135" s="83">
        <v>9.2335605419999993</v>
      </c>
      <c r="M135" s="84">
        <v>7.9404353606247503E-7</v>
      </c>
      <c r="N135" s="84">
        <f t="shared" si="1"/>
        <v>3.066644813392617E-3</v>
      </c>
      <c r="O135" s="84">
        <f>L135/'סכום נכסי הקרן'!$C$42</f>
        <v>2.6081128102959744E-4</v>
      </c>
    </row>
    <row r="136" spans="2:15">
      <c r="B136" s="76" t="s">
        <v>1420</v>
      </c>
      <c r="C136" s="73" t="s">
        <v>1421</v>
      </c>
      <c r="D136" s="86" t="s">
        <v>1409</v>
      </c>
      <c r="E136" s="86" t="s">
        <v>907</v>
      </c>
      <c r="F136" s="73" t="s">
        <v>696</v>
      </c>
      <c r="G136" s="86" t="s">
        <v>697</v>
      </c>
      <c r="H136" s="86" t="s">
        <v>127</v>
      </c>
      <c r="I136" s="83">
        <v>0.74351900000000004</v>
      </c>
      <c r="J136" s="85">
        <v>12769</v>
      </c>
      <c r="K136" s="73"/>
      <c r="L136" s="83">
        <v>0.33846089000000001</v>
      </c>
      <c r="M136" s="84">
        <v>1.6822332427492172E-8</v>
      </c>
      <c r="N136" s="84">
        <f t="shared" si="1"/>
        <v>1.1240943600613792E-4</v>
      </c>
      <c r="O136" s="84">
        <f>L136/'סכום נכסי הקרן'!$C$42</f>
        <v>9.5601710627000802E-6</v>
      </c>
    </row>
    <row r="137" spans="2:15">
      <c r="B137" s="76" t="s">
        <v>1422</v>
      </c>
      <c r="C137" s="73" t="s">
        <v>1423</v>
      </c>
      <c r="D137" s="86" t="s">
        <v>116</v>
      </c>
      <c r="E137" s="86" t="s">
        <v>907</v>
      </c>
      <c r="F137" s="73" t="s">
        <v>1124</v>
      </c>
      <c r="G137" s="86" t="s">
        <v>122</v>
      </c>
      <c r="H137" s="86" t="s">
        <v>130</v>
      </c>
      <c r="I137" s="83">
        <v>405.56762800000001</v>
      </c>
      <c r="J137" s="85">
        <v>577</v>
      </c>
      <c r="K137" s="73"/>
      <c r="L137" s="83">
        <v>10.293274754</v>
      </c>
      <c r="M137" s="84">
        <v>2.2901857155701341E-6</v>
      </c>
      <c r="N137" s="84">
        <f t="shared" si="1"/>
        <v>3.4185964876277375E-3</v>
      </c>
      <c r="O137" s="84">
        <f>L137/'סכום נכסי הקרן'!$C$42</f>
        <v>2.9074398357698607E-4</v>
      </c>
    </row>
    <row r="138" spans="2:15">
      <c r="B138" s="76" t="s">
        <v>1424</v>
      </c>
      <c r="C138" s="73" t="s">
        <v>1425</v>
      </c>
      <c r="D138" s="86" t="s">
        <v>1426</v>
      </c>
      <c r="E138" s="86" t="s">
        <v>907</v>
      </c>
      <c r="F138" s="73" t="s">
        <v>1427</v>
      </c>
      <c r="G138" s="86" t="s">
        <v>1102</v>
      </c>
      <c r="H138" s="86" t="s">
        <v>127</v>
      </c>
      <c r="I138" s="83">
        <v>62.390059999999991</v>
      </c>
      <c r="J138" s="85">
        <v>2517</v>
      </c>
      <c r="K138" s="73"/>
      <c r="L138" s="83">
        <v>5.5983256030000002</v>
      </c>
      <c r="M138" s="84">
        <v>1.9628974049350886E-6</v>
      </c>
      <c r="N138" s="84">
        <f t="shared" si="1"/>
        <v>1.8593126774911924E-3</v>
      </c>
      <c r="O138" s="84">
        <f>L138/'סכום נכסי הקרן'!$C$42</f>
        <v>1.5813038377749812E-4</v>
      </c>
    </row>
    <row r="139" spans="2:15">
      <c r="B139" s="76" t="s">
        <v>1428</v>
      </c>
      <c r="C139" s="73" t="s">
        <v>1429</v>
      </c>
      <c r="D139" s="86" t="s">
        <v>1426</v>
      </c>
      <c r="E139" s="86" t="s">
        <v>907</v>
      </c>
      <c r="F139" s="73">
        <v>1760</v>
      </c>
      <c r="G139" s="86" t="s">
        <v>707</v>
      </c>
      <c r="H139" s="86" t="s">
        <v>127</v>
      </c>
      <c r="I139" s="83">
        <v>35.370260999999999</v>
      </c>
      <c r="J139" s="85">
        <v>10208</v>
      </c>
      <c r="K139" s="83">
        <v>9.4571235000000003E-2</v>
      </c>
      <c r="L139" s="83">
        <v>12.966346840999998</v>
      </c>
      <c r="M139" s="84">
        <v>3.3117541574099122E-7</v>
      </c>
      <c r="N139" s="84">
        <f t="shared" si="1"/>
        <v>4.306375650837465E-3</v>
      </c>
      <c r="O139" s="84">
        <f>L139/'סכום נכסי הקרן'!$C$42</f>
        <v>3.6624761536926996E-4</v>
      </c>
    </row>
    <row r="140" spans="2:15">
      <c r="B140" s="76" t="s">
        <v>1430</v>
      </c>
      <c r="C140" s="73" t="s">
        <v>1431</v>
      </c>
      <c r="D140" s="86" t="s">
        <v>1409</v>
      </c>
      <c r="E140" s="86" t="s">
        <v>907</v>
      </c>
      <c r="F140" s="73" t="s">
        <v>1432</v>
      </c>
      <c r="G140" s="86" t="s">
        <v>987</v>
      </c>
      <c r="H140" s="86" t="s">
        <v>127</v>
      </c>
      <c r="I140" s="83">
        <v>39.097734000000003</v>
      </c>
      <c r="J140" s="85">
        <v>1421</v>
      </c>
      <c r="K140" s="83">
        <v>3.3452021000000005E-2</v>
      </c>
      <c r="L140" s="83">
        <v>2.0140904540000002</v>
      </c>
      <c r="M140" s="84">
        <v>1.6654745976761833E-6</v>
      </c>
      <c r="N140" s="84">
        <f t="shared" ref="N140:N203" si="2">L140/$L$11</f>
        <v>6.68918562494728E-4</v>
      </c>
      <c r="O140" s="84">
        <f>L140/'סכום נכסי הקרן'!$C$42</f>
        <v>5.6890027311549262E-5</v>
      </c>
    </row>
    <row r="141" spans="2:15">
      <c r="B141" s="76" t="s">
        <v>1433</v>
      </c>
      <c r="C141" s="73" t="s">
        <v>1434</v>
      </c>
      <c r="D141" s="86" t="s">
        <v>1409</v>
      </c>
      <c r="E141" s="86" t="s">
        <v>907</v>
      </c>
      <c r="F141" s="73" t="s">
        <v>1264</v>
      </c>
      <c r="G141" s="86" t="s">
        <v>1265</v>
      </c>
      <c r="H141" s="86" t="s">
        <v>127</v>
      </c>
      <c r="I141" s="83">
        <v>49.037627000000001</v>
      </c>
      <c r="J141" s="85">
        <v>583</v>
      </c>
      <c r="K141" s="73"/>
      <c r="L141" s="83">
        <v>1.0191955939999999</v>
      </c>
      <c r="M141" s="84">
        <v>1.1014798414942325E-6</v>
      </c>
      <c r="N141" s="84">
        <f t="shared" si="2"/>
        <v>3.3849465414299628E-4</v>
      </c>
      <c r="O141" s="84">
        <f>L141/'סכום נכסי הקרן'!$C$42</f>
        <v>2.8788213093070278E-5</v>
      </c>
    </row>
    <row r="142" spans="2:15">
      <c r="B142" s="76" t="s">
        <v>1435</v>
      </c>
      <c r="C142" s="73" t="s">
        <v>1436</v>
      </c>
      <c r="D142" s="86" t="s">
        <v>1409</v>
      </c>
      <c r="E142" s="86" t="s">
        <v>907</v>
      </c>
      <c r="F142" s="73" t="s">
        <v>1437</v>
      </c>
      <c r="G142" s="86" t="s">
        <v>28</v>
      </c>
      <c r="H142" s="86" t="s">
        <v>127</v>
      </c>
      <c r="I142" s="83">
        <v>195.73158900000001</v>
      </c>
      <c r="J142" s="85">
        <v>2489</v>
      </c>
      <c r="K142" s="73"/>
      <c r="L142" s="83">
        <v>17.367821744</v>
      </c>
      <c r="M142" s="84">
        <v>4.7971272320749115E-6</v>
      </c>
      <c r="N142" s="84">
        <f t="shared" si="2"/>
        <v>5.7681909626195764E-3</v>
      </c>
      <c r="O142" s="84">
        <f>L142/'סכום נכסי הקרן'!$C$42</f>
        <v>4.9057173742916664E-4</v>
      </c>
    </row>
    <row r="143" spans="2:15">
      <c r="B143" s="76" t="s">
        <v>1438</v>
      </c>
      <c r="C143" s="73" t="s">
        <v>1439</v>
      </c>
      <c r="D143" s="86" t="s">
        <v>1409</v>
      </c>
      <c r="E143" s="86" t="s">
        <v>907</v>
      </c>
      <c r="F143" s="73" t="s">
        <v>1440</v>
      </c>
      <c r="G143" s="86" t="s">
        <v>939</v>
      </c>
      <c r="H143" s="86" t="s">
        <v>127</v>
      </c>
      <c r="I143" s="83">
        <v>202.78014899999999</v>
      </c>
      <c r="J143" s="85">
        <v>157</v>
      </c>
      <c r="K143" s="73"/>
      <c r="L143" s="83">
        <v>1.1349706349999999</v>
      </c>
      <c r="M143" s="84">
        <v>7.4543865437356711E-6</v>
      </c>
      <c r="N143" s="84">
        <f t="shared" si="2"/>
        <v>3.7694579413260484E-4</v>
      </c>
      <c r="O143" s="84">
        <f>L143/'סכום נכסי הקרן'!$C$42</f>
        <v>3.2058396530663662E-5</v>
      </c>
    </row>
    <row r="144" spans="2:15">
      <c r="B144" s="76" t="s">
        <v>1441</v>
      </c>
      <c r="C144" s="73" t="s">
        <v>1442</v>
      </c>
      <c r="D144" s="86" t="s">
        <v>1409</v>
      </c>
      <c r="E144" s="86" t="s">
        <v>907</v>
      </c>
      <c r="F144" s="73" t="s">
        <v>1443</v>
      </c>
      <c r="G144" s="86" t="s">
        <v>1142</v>
      </c>
      <c r="H144" s="86" t="s">
        <v>127</v>
      </c>
      <c r="I144" s="83">
        <v>27.805061000000002</v>
      </c>
      <c r="J144" s="85">
        <v>12132</v>
      </c>
      <c r="K144" s="73"/>
      <c r="L144" s="83">
        <v>12.025850321</v>
      </c>
      <c r="M144" s="84">
        <v>4.9596763412042215E-7</v>
      </c>
      <c r="N144" s="84">
        <f t="shared" si="2"/>
        <v>3.9940184878608648E-3</v>
      </c>
      <c r="O144" s="84">
        <f>L144/'סכום נכסי הקרן'!$C$42</f>
        <v>3.3968233742807529E-4</v>
      </c>
    </row>
    <row r="145" spans="2:15">
      <c r="B145" s="76" t="s">
        <v>1444</v>
      </c>
      <c r="C145" s="73" t="s">
        <v>1445</v>
      </c>
      <c r="D145" s="86" t="s">
        <v>1409</v>
      </c>
      <c r="E145" s="86" t="s">
        <v>907</v>
      </c>
      <c r="F145" s="73" t="s">
        <v>1157</v>
      </c>
      <c r="G145" s="86" t="s">
        <v>153</v>
      </c>
      <c r="H145" s="86" t="s">
        <v>127</v>
      </c>
      <c r="I145" s="83">
        <v>152.41820799999999</v>
      </c>
      <c r="J145" s="85">
        <v>14356</v>
      </c>
      <c r="K145" s="73"/>
      <c r="L145" s="83">
        <v>78.006328307999993</v>
      </c>
      <c r="M145" s="84">
        <v>2.4530655858501935E-6</v>
      </c>
      <c r="N145" s="84">
        <f t="shared" si="2"/>
        <v>2.5907416865836138E-2</v>
      </c>
      <c r="O145" s="84">
        <f>L145/'סכום נכסי הקרן'!$C$42</f>
        <v>2.2033678473091047E-3</v>
      </c>
    </row>
    <row r="146" spans="2:15">
      <c r="B146" s="76" t="s">
        <v>1446</v>
      </c>
      <c r="C146" s="73" t="s">
        <v>1447</v>
      </c>
      <c r="D146" s="86" t="s">
        <v>1409</v>
      </c>
      <c r="E146" s="86" t="s">
        <v>907</v>
      </c>
      <c r="F146" s="73" t="s">
        <v>1240</v>
      </c>
      <c r="G146" s="86" t="s">
        <v>1142</v>
      </c>
      <c r="H146" s="86" t="s">
        <v>127</v>
      </c>
      <c r="I146" s="83">
        <v>106.11216400000001</v>
      </c>
      <c r="J146" s="85">
        <v>3265</v>
      </c>
      <c r="K146" s="73"/>
      <c r="L146" s="83">
        <v>12.351164059999999</v>
      </c>
      <c r="M146" s="84">
        <v>3.7889600504070313E-6</v>
      </c>
      <c r="N146" s="84">
        <f t="shared" si="2"/>
        <v>4.1020614996429283E-3</v>
      </c>
      <c r="O146" s="84">
        <f>L146/'סכום נכסי הקרן'!$C$42</f>
        <v>3.4887115387858614E-4</v>
      </c>
    </row>
    <row r="147" spans="2:15">
      <c r="B147" s="76" t="s">
        <v>1450</v>
      </c>
      <c r="C147" s="73" t="s">
        <v>1451</v>
      </c>
      <c r="D147" s="86" t="s">
        <v>1409</v>
      </c>
      <c r="E147" s="86" t="s">
        <v>907</v>
      </c>
      <c r="F147" s="73" t="s">
        <v>824</v>
      </c>
      <c r="G147" s="86" t="s">
        <v>152</v>
      </c>
      <c r="H147" s="86" t="s">
        <v>127</v>
      </c>
      <c r="I147" s="83">
        <v>7.8554909999999998</v>
      </c>
      <c r="J147" s="85">
        <v>371</v>
      </c>
      <c r="K147" s="73"/>
      <c r="L147" s="83">
        <v>0.103897898</v>
      </c>
      <c r="M147" s="84">
        <v>4.2795028065709417E-8</v>
      </c>
      <c r="N147" s="84">
        <f t="shared" si="2"/>
        <v>3.4506510091618695E-5</v>
      </c>
      <c r="O147" s="84">
        <f>L147/'סכום נכסי הקרן'!$C$42</f>
        <v>2.9347014892472941E-6</v>
      </c>
    </row>
    <row r="148" spans="2:15">
      <c r="B148" s="76" t="s">
        <v>1454</v>
      </c>
      <c r="C148" s="73" t="s">
        <v>1455</v>
      </c>
      <c r="D148" s="86" t="s">
        <v>1409</v>
      </c>
      <c r="E148" s="86" t="s">
        <v>907</v>
      </c>
      <c r="F148" s="73" t="s">
        <v>1456</v>
      </c>
      <c r="G148" s="86" t="s">
        <v>1265</v>
      </c>
      <c r="H148" s="86" t="s">
        <v>127</v>
      </c>
      <c r="I148" s="83">
        <v>94.569084000000004</v>
      </c>
      <c r="J148" s="85">
        <v>453</v>
      </c>
      <c r="K148" s="73"/>
      <c r="L148" s="83">
        <v>1.5272387030000001</v>
      </c>
      <c r="M148" s="84">
        <v>2.6813225124085024E-6</v>
      </c>
      <c r="N148" s="84">
        <f t="shared" si="2"/>
        <v>5.0722563913064103E-4</v>
      </c>
      <c r="O148" s="84">
        <f>L148/'סכום נכסי הקרן'!$C$42</f>
        <v>4.3138405900475543E-5</v>
      </c>
    </row>
    <row r="149" spans="2:15">
      <c r="B149" s="76" t="s">
        <v>1457</v>
      </c>
      <c r="C149" s="73" t="s">
        <v>1458</v>
      </c>
      <c r="D149" s="86" t="s">
        <v>1409</v>
      </c>
      <c r="E149" s="86" t="s">
        <v>907</v>
      </c>
      <c r="F149" s="73" t="s">
        <v>1459</v>
      </c>
      <c r="G149" s="86" t="s">
        <v>997</v>
      </c>
      <c r="H149" s="86" t="s">
        <v>127</v>
      </c>
      <c r="I149" s="83">
        <v>131.5642</v>
      </c>
      <c r="J149" s="85">
        <v>706</v>
      </c>
      <c r="K149" s="73"/>
      <c r="L149" s="83">
        <v>3.3113261940000003</v>
      </c>
      <c r="M149" s="84">
        <v>5.8475173845417749E-6</v>
      </c>
      <c r="N149" s="84">
        <f t="shared" si="2"/>
        <v>1.0997557499180814E-3</v>
      </c>
      <c r="O149" s="84">
        <f>L149/'סכום נכסי הקרן'!$C$42</f>
        <v>9.3531766281887386E-5</v>
      </c>
    </row>
    <row r="150" spans="2:15">
      <c r="B150" s="76" t="s">
        <v>1460</v>
      </c>
      <c r="C150" s="73" t="s">
        <v>1461</v>
      </c>
      <c r="D150" s="86" t="s">
        <v>1409</v>
      </c>
      <c r="E150" s="86" t="s">
        <v>907</v>
      </c>
      <c r="F150" s="73" t="s">
        <v>1462</v>
      </c>
      <c r="G150" s="86" t="s">
        <v>927</v>
      </c>
      <c r="H150" s="86" t="s">
        <v>127</v>
      </c>
      <c r="I150" s="83">
        <v>135.70082099999999</v>
      </c>
      <c r="J150" s="85">
        <v>8188</v>
      </c>
      <c r="K150" s="73"/>
      <c r="L150" s="83">
        <v>39.611368212999999</v>
      </c>
      <c r="M150" s="84">
        <v>2.7561581889554565E-6</v>
      </c>
      <c r="N150" s="84">
        <f t="shared" si="2"/>
        <v>1.3155704814978146E-2</v>
      </c>
      <c r="O150" s="84">
        <f>L150/'סכום נכסי הקרן'!$C$42</f>
        <v>1.1188632640654003E-3</v>
      </c>
    </row>
    <row r="151" spans="2:15">
      <c r="B151" s="76" t="s">
        <v>1463</v>
      </c>
      <c r="C151" s="73" t="s">
        <v>1464</v>
      </c>
      <c r="D151" s="86" t="s">
        <v>1409</v>
      </c>
      <c r="E151" s="86" t="s">
        <v>907</v>
      </c>
      <c r="F151" s="73" t="s">
        <v>918</v>
      </c>
      <c r="G151" s="86" t="s">
        <v>919</v>
      </c>
      <c r="H151" s="86" t="s">
        <v>127</v>
      </c>
      <c r="I151" s="83">
        <v>2322.201028</v>
      </c>
      <c r="J151" s="85">
        <v>898</v>
      </c>
      <c r="K151" s="73"/>
      <c r="L151" s="83">
        <v>74.342247036999993</v>
      </c>
      <c r="M151" s="84">
        <v>2.120119271017351E-6</v>
      </c>
      <c r="N151" s="84">
        <f t="shared" si="2"/>
        <v>2.4690504302751631E-2</v>
      </c>
      <c r="O151" s="84">
        <f>L151/'סכום נכסי הקרן'!$C$42</f>
        <v>2.0998721561573275E-3</v>
      </c>
    </row>
    <row r="152" spans="2:15">
      <c r="B152" s="76" t="s">
        <v>1465</v>
      </c>
      <c r="C152" s="73" t="s">
        <v>1466</v>
      </c>
      <c r="D152" s="86" t="s">
        <v>1409</v>
      </c>
      <c r="E152" s="86" t="s">
        <v>907</v>
      </c>
      <c r="F152" s="73" t="s">
        <v>1141</v>
      </c>
      <c r="G152" s="86" t="s">
        <v>1142</v>
      </c>
      <c r="H152" s="86" t="s">
        <v>127</v>
      </c>
      <c r="I152" s="83">
        <v>156.99722299999999</v>
      </c>
      <c r="J152" s="85">
        <v>1592</v>
      </c>
      <c r="K152" s="73"/>
      <c r="L152" s="83">
        <v>8.9103460119999998</v>
      </c>
      <c r="M152" s="84">
        <v>1.4699003554712606E-6</v>
      </c>
      <c r="N152" s="84">
        <f t="shared" si="2"/>
        <v>2.9592989896955603E-3</v>
      </c>
      <c r="O152" s="84">
        <f>L152/'סכום נכסי הקרן'!$C$42</f>
        <v>2.5168175886604641E-4</v>
      </c>
    </row>
    <row r="153" spans="2:15">
      <c r="B153" s="76" t="s">
        <v>1467</v>
      </c>
      <c r="C153" s="73" t="s">
        <v>1468</v>
      </c>
      <c r="D153" s="86" t="s">
        <v>1426</v>
      </c>
      <c r="E153" s="86" t="s">
        <v>907</v>
      </c>
      <c r="F153" s="73" t="s">
        <v>1469</v>
      </c>
      <c r="G153" s="86" t="s">
        <v>924</v>
      </c>
      <c r="H153" s="86" t="s">
        <v>127</v>
      </c>
      <c r="I153" s="83">
        <v>110.30593</v>
      </c>
      <c r="J153" s="85">
        <v>878</v>
      </c>
      <c r="K153" s="73"/>
      <c r="L153" s="83">
        <v>3.4526528110000005</v>
      </c>
      <c r="M153" s="84">
        <v>3.1071925782033117E-6</v>
      </c>
      <c r="N153" s="84">
        <f t="shared" si="2"/>
        <v>1.1466930646241483E-3</v>
      </c>
      <c r="O153" s="84">
        <f>L153/'סכום נכסי הקרן'!$C$42</f>
        <v>9.7523679894809392E-5</v>
      </c>
    </row>
    <row r="154" spans="2:15">
      <c r="B154" s="76" t="s">
        <v>1470</v>
      </c>
      <c r="C154" s="73" t="s">
        <v>1471</v>
      </c>
      <c r="D154" s="86" t="s">
        <v>1409</v>
      </c>
      <c r="E154" s="86" t="s">
        <v>907</v>
      </c>
      <c r="F154" s="73" t="s">
        <v>1472</v>
      </c>
      <c r="G154" s="86" t="s">
        <v>997</v>
      </c>
      <c r="H154" s="86" t="s">
        <v>127</v>
      </c>
      <c r="I154" s="83">
        <v>78.420224000000005</v>
      </c>
      <c r="J154" s="85">
        <v>1784</v>
      </c>
      <c r="K154" s="73"/>
      <c r="L154" s="83">
        <v>4.987494849</v>
      </c>
      <c r="M154" s="84">
        <v>3.7069417982965232E-6</v>
      </c>
      <c r="N154" s="84">
        <f t="shared" si="2"/>
        <v>1.6564439189993502E-3</v>
      </c>
      <c r="O154" s="84">
        <f>L154/'סכום נכסי הקרן'!$C$42</f>
        <v>1.4087684970271014E-4</v>
      </c>
    </row>
    <row r="155" spans="2:15">
      <c r="B155" s="76" t="s">
        <v>1473</v>
      </c>
      <c r="C155" s="73" t="s">
        <v>1474</v>
      </c>
      <c r="D155" s="86" t="s">
        <v>1409</v>
      </c>
      <c r="E155" s="86" t="s">
        <v>907</v>
      </c>
      <c r="F155" s="73" t="s">
        <v>1475</v>
      </c>
      <c r="G155" s="86" t="s">
        <v>924</v>
      </c>
      <c r="H155" s="86" t="s">
        <v>127</v>
      </c>
      <c r="I155" s="83">
        <v>185.242448</v>
      </c>
      <c r="J155" s="85">
        <v>4300</v>
      </c>
      <c r="K155" s="73"/>
      <c r="L155" s="83">
        <v>28.396741066000001</v>
      </c>
      <c r="M155" s="84">
        <v>2.7720947842163583E-6</v>
      </c>
      <c r="N155" s="84">
        <f t="shared" si="2"/>
        <v>9.4311093008158063E-3</v>
      </c>
      <c r="O155" s="84">
        <f>L155/'סכום נכסי הקרן'!$C$42</f>
        <v>8.0209474782791076E-4</v>
      </c>
    </row>
    <row r="156" spans="2:15">
      <c r="B156" s="76" t="s">
        <v>1476</v>
      </c>
      <c r="C156" s="73" t="s">
        <v>1477</v>
      </c>
      <c r="D156" s="86" t="s">
        <v>1409</v>
      </c>
      <c r="E156" s="86" t="s">
        <v>907</v>
      </c>
      <c r="F156" s="73" t="s">
        <v>1478</v>
      </c>
      <c r="G156" s="86" t="s">
        <v>924</v>
      </c>
      <c r="H156" s="86" t="s">
        <v>127</v>
      </c>
      <c r="I156" s="83">
        <v>31.819108</v>
      </c>
      <c r="J156" s="85">
        <v>10082</v>
      </c>
      <c r="K156" s="73"/>
      <c r="L156" s="83">
        <v>11.436528813999997</v>
      </c>
      <c r="M156" s="84">
        <v>6.2205074531959675E-7</v>
      </c>
      <c r="N156" s="84">
        <f t="shared" si="2"/>
        <v>3.7982933681043178E-3</v>
      </c>
      <c r="O156" s="84">
        <f>L156/'סכום נכסי הקרן'!$C$42</f>
        <v>3.2303635384678696E-4</v>
      </c>
    </row>
    <row r="157" spans="2:15">
      <c r="B157" s="72"/>
      <c r="C157" s="73"/>
      <c r="D157" s="73"/>
      <c r="E157" s="73"/>
      <c r="F157" s="73"/>
      <c r="G157" s="73"/>
      <c r="H157" s="73"/>
      <c r="I157" s="83"/>
      <c r="J157" s="85"/>
      <c r="K157" s="73"/>
      <c r="L157" s="73"/>
      <c r="M157" s="73"/>
      <c r="N157" s="84"/>
      <c r="O157" s="73"/>
    </row>
    <row r="158" spans="2:15">
      <c r="B158" s="89" t="s">
        <v>63</v>
      </c>
      <c r="C158" s="71"/>
      <c r="D158" s="71"/>
      <c r="E158" s="71"/>
      <c r="F158" s="71"/>
      <c r="G158" s="71"/>
      <c r="H158" s="71"/>
      <c r="I158" s="80"/>
      <c r="J158" s="82"/>
      <c r="K158" s="80">
        <v>0.77932456099999992</v>
      </c>
      <c r="L158" s="80">
        <f>SUM(L159:L226)</f>
        <v>797.30465590299991</v>
      </c>
      <c r="M158" s="71"/>
      <c r="N158" s="81">
        <f t="shared" si="2"/>
        <v>0.26480036347810842</v>
      </c>
      <c r="O158" s="81">
        <f>L158/'סכום נכסי הקרן'!$C$42</f>
        <v>2.2520678532517907E-2</v>
      </c>
    </row>
    <row r="159" spans="2:15">
      <c r="B159" s="76" t="s">
        <v>1479</v>
      </c>
      <c r="C159" s="73" t="s">
        <v>1480</v>
      </c>
      <c r="D159" s="86" t="s">
        <v>120</v>
      </c>
      <c r="E159" s="86" t="s">
        <v>907</v>
      </c>
      <c r="F159" s="73"/>
      <c r="G159" s="86" t="s">
        <v>1083</v>
      </c>
      <c r="H159" s="86" t="s">
        <v>1481</v>
      </c>
      <c r="I159" s="83">
        <v>77.808916999999994</v>
      </c>
      <c r="J159" s="85">
        <v>1700.5</v>
      </c>
      <c r="K159" s="83">
        <v>0.229405585</v>
      </c>
      <c r="L159" s="83">
        <v>5.1057080589999995</v>
      </c>
      <c r="M159" s="84">
        <v>3.5887267624609273E-8</v>
      </c>
      <c r="N159" s="84">
        <f t="shared" si="2"/>
        <v>1.6957048222740981E-3</v>
      </c>
      <c r="O159" s="84">
        <f>L159/'סכום נכסי הקרן'!$C$42</f>
        <v>1.4421590169619417E-4</v>
      </c>
    </row>
    <row r="160" spans="2:15">
      <c r="B160" s="76" t="s">
        <v>1482</v>
      </c>
      <c r="C160" s="73" t="s">
        <v>1483</v>
      </c>
      <c r="D160" s="86" t="s">
        <v>28</v>
      </c>
      <c r="E160" s="86" t="s">
        <v>907</v>
      </c>
      <c r="F160" s="73"/>
      <c r="G160" s="86" t="s">
        <v>1484</v>
      </c>
      <c r="H160" s="86" t="s">
        <v>129</v>
      </c>
      <c r="I160" s="83">
        <v>8.9941110000000002</v>
      </c>
      <c r="J160" s="85">
        <v>20260</v>
      </c>
      <c r="K160" s="73"/>
      <c r="L160" s="83">
        <v>7.1071535279999996</v>
      </c>
      <c r="M160" s="84">
        <v>4.4877168753226351E-8</v>
      </c>
      <c r="N160" s="84">
        <f t="shared" si="2"/>
        <v>2.3604237396276811E-3</v>
      </c>
      <c r="O160" s="84">
        <f>L160/'סכום נכסי הקרן'!$C$42</f>
        <v>2.0074875858345814E-4</v>
      </c>
    </row>
    <row r="161" spans="2:15">
      <c r="B161" s="76" t="s">
        <v>1485</v>
      </c>
      <c r="C161" s="73" t="s">
        <v>1486</v>
      </c>
      <c r="D161" s="86" t="s">
        <v>28</v>
      </c>
      <c r="E161" s="86" t="s">
        <v>907</v>
      </c>
      <c r="F161" s="73"/>
      <c r="G161" s="86" t="s">
        <v>984</v>
      </c>
      <c r="H161" s="86" t="s">
        <v>129</v>
      </c>
      <c r="I161" s="83">
        <v>24.432459000000005</v>
      </c>
      <c r="J161" s="85">
        <v>2038</v>
      </c>
      <c r="K161" s="73"/>
      <c r="L161" s="83">
        <v>1.9420901019999999</v>
      </c>
      <c r="M161" s="84">
        <v>3.4006890580779102E-7</v>
      </c>
      <c r="N161" s="84">
        <f t="shared" si="2"/>
        <v>6.450058470239289E-4</v>
      </c>
      <c r="O161" s="84">
        <f>L161/'סכום נכסי הקרן'!$C$42</f>
        <v>5.4856304355568666E-5</v>
      </c>
    </row>
    <row r="162" spans="2:15">
      <c r="B162" s="76" t="s">
        <v>1487</v>
      </c>
      <c r="C162" s="73" t="s">
        <v>1488</v>
      </c>
      <c r="D162" s="86" t="s">
        <v>28</v>
      </c>
      <c r="E162" s="86" t="s">
        <v>907</v>
      </c>
      <c r="F162" s="73"/>
      <c r="G162" s="86" t="s">
        <v>1083</v>
      </c>
      <c r="H162" s="86" t="s">
        <v>129</v>
      </c>
      <c r="I162" s="83">
        <v>22.375007</v>
      </c>
      <c r="J162" s="85">
        <v>5934</v>
      </c>
      <c r="K162" s="73"/>
      <c r="L162" s="83">
        <v>5.1785567440000007</v>
      </c>
      <c r="M162" s="84">
        <v>2.8569682195998264E-8</v>
      </c>
      <c r="N162" s="84">
        <f t="shared" si="2"/>
        <v>1.7198992856126507E-3</v>
      </c>
      <c r="O162" s="84">
        <f>L162/'סכום נכסי הקרן'!$C$42</f>
        <v>1.4627358667803288E-4</v>
      </c>
    </row>
    <row r="163" spans="2:15">
      <c r="B163" s="76" t="s">
        <v>1489</v>
      </c>
      <c r="C163" s="73" t="s">
        <v>1490</v>
      </c>
      <c r="D163" s="86" t="s">
        <v>1426</v>
      </c>
      <c r="E163" s="86" t="s">
        <v>907</v>
      </c>
      <c r="F163" s="73"/>
      <c r="G163" s="86" t="s">
        <v>1102</v>
      </c>
      <c r="H163" s="86" t="s">
        <v>127</v>
      </c>
      <c r="I163" s="83">
        <v>18.366098000000001</v>
      </c>
      <c r="J163" s="85">
        <v>19448</v>
      </c>
      <c r="K163" s="73"/>
      <c r="L163" s="83">
        <v>12.733605013999998</v>
      </c>
      <c r="M163" s="84">
        <v>6.8460656482535967E-9</v>
      </c>
      <c r="N163" s="84">
        <f t="shared" si="2"/>
        <v>4.2290775691946848E-3</v>
      </c>
      <c r="O163" s="84">
        <f>L163/'סכום נכסי הקרן'!$C$42</f>
        <v>3.5967358644803962E-4</v>
      </c>
    </row>
    <row r="164" spans="2:15">
      <c r="B164" s="76" t="s">
        <v>1491</v>
      </c>
      <c r="C164" s="73" t="s">
        <v>1492</v>
      </c>
      <c r="D164" s="86" t="s">
        <v>1409</v>
      </c>
      <c r="E164" s="86" t="s">
        <v>907</v>
      </c>
      <c r="F164" s="73"/>
      <c r="G164" s="86" t="s">
        <v>924</v>
      </c>
      <c r="H164" s="86" t="s">
        <v>127</v>
      </c>
      <c r="I164" s="83">
        <v>12.028904000000001</v>
      </c>
      <c r="J164" s="85">
        <v>116281</v>
      </c>
      <c r="K164" s="73"/>
      <c r="L164" s="83">
        <v>49.864830675</v>
      </c>
      <c r="M164" s="84">
        <v>3.5277464738735637E-8</v>
      </c>
      <c r="N164" s="84">
        <f t="shared" si="2"/>
        <v>1.6561078867098396E-2</v>
      </c>
      <c r="O164" s="84">
        <f>L164/'סכום נכסי הקרן'!$C$42</f>
        <v>1.4084827090822055E-3</v>
      </c>
    </row>
    <row r="165" spans="2:15">
      <c r="B165" s="76" t="s">
        <v>1493</v>
      </c>
      <c r="C165" s="73" t="s">
        <v>1494</v>
      </c>
      <c r="D165" s="86" t="s">
        <v>1409</v>
      </c>
      <c r="E165" s="86" t="s">
        <v>907</v>
      </c>
      <c r="F165" s="73"/>
      <c r="G165" s="86" t="s">
        <v>1102</v>
      </c>
      <c r="H165" s="86" t="s">
        <v>127</v>
      </c>
      <c r="I165" s="83">
        <v>8.0508380000000006</v>
      </c>
      <c r="J165" s="85">
        <v>194972</v>
      </c>
      <c r="K165" s="73"/>
      <c r="L165" s="83">
        <v>55.959378166</v>
      </c>
      <c r="M165" s="84">
        <v>1.6172497176455383E-8</v>
      </c>
      <c r="N165" s="84">
        <f t="shared" si="2"/>
        <v>1.8585196472461703E-2</v>
      </c>
      <c r="O165" s="84">
        <f>L165/'סכום נכסי הקרן'!$C$42</f>
        <v>1.5806293832923619E-3</v>
      </c>
    </row>
    <row r="166" spans="2:15">
      <c r="B166" s="76" t="s">
        <v>1495</v>
      </c>
      <c r="C166" s="73" t="s">
        <v>1496</v>
      </c>
      <c r="D166" s="86" t="s">
        <v>1426</v>
      </c>
      <c r="E166" s="86" t="s">
        <v>907</v>
      </c>
      <c r="F166" s="73"/>
      <c r="G166" s="86" t="s">
        <v>992</v>
      </c>
      <c r="H166" s="86" t="s">
        <v>127</v>
      </c>
      <c r="I166" s="83">
        <v>28.892042</v>
      </c>
      <c r="J166" s="85">
        <v>8561</v>
      </c>
      <c r="K166" s="73"/>
      <c r="L166" s="83">
        <v>8.8178409539999993</v>
      </c>
      <c r="M166" s="84">
        <v>3.5856076474789077E-8</v>
      </c>
      <c r="N166" s="84">
        <f t="shared" si="2"/>
        <v>2.9285762630682824E-3</v>
      </c>
      <c r="O166" s="84">
        <f>L166/'סכום נכסי הקרן'!$C$42</f>
        <v>2.4906885969579076E-4</v>
      </c>
    </row>
    <row r="167" spans="2:15">
      <c r="B167" s="76" t="s">
        <v>1497</v>
      </c>
      <c r="C167" s="73" t="s">
        <v>1498</v>
      </c>
      <c r="D167" s="86" t="s">
        <v>1426</v>
      </c>
      <c r="E167" s="86" t="s">
        <v>907</v>
      </c>
      <c r="F167" s="73"/>
      <c r="G167" s="86" t="s">
        <v>984</v>
      </c>
      <c r="H167" s="86" t="s">
        <v>127</v>
      </c>
      <c r="I167" s="83">
        <v>17.988222</v>
      </c>
      <c r="J167" s="85">
        <v>21775</v>
      </c>
      <c r="K167" s="73"/>
      <c r="L167" s="83">
        <v>13.963874489</v>
      </c>
      <c r="M167" s="84">
        <v>4.0613552941117825E-8</v>
      </c>
      <c r="N167" s="84">
        <f t="shared" si="2"/>
        <v>4.6376739592246157E-3</v>
      </c>
      <c r="O167" s="84">
        <f>L167/'סכום נכסי הקרן'!$C$42</f>
        <v>3.9442379535465288E-4</v>
      </c>
    </row>
    <row r="168" spans="2:15">
      <c r="B168" s="76" t="s">
        <v>1499</v>
      </c>
      <c r="C168" s="73" t="s">
        <v>1500</v>
      </c>
      <c r="D168" s="86" t="s">
        <v>1409</v>
      </c>
      <c r="E168" s="86" t="s">
        <v>907</v>
      </c>
      <c r="F168" s="73"/>
      <c r="G168" s="86" t="s">
        <v>987</v>
      </c>
      <c r="H168" s="86" t="s">
        <v>127</v>
      </c>
      <c r="I168" s="83">
        <v>14.661633</v>
      </c>
      <c r="J168" s="85">
        <v>25429</v>
      </c>
      <c r="K168" s="73"/>
      <c r="L168" s="83">
        <v>13.291413227</v>
      </c>
      <c r="M168" s="84">
        <v>3.3508627624854875E-9</v>
      </c>
      <c r="N168" s="84">
        <f t="shared" si="2"/>
        <v>4.4143365118835187E-3</v>
      </c>
      <c r="O168" s="84">
        <f>L168/'סכום נכסי הקרן'!$C$42</f>
        <v>3.7542944508346145E-4</v>
      </c>
    </row>
    <row r="169" spans="2:15">
      <c r="B169" s="76" t="s">
        <v>1501</v>
      </c>
      <c r="C169" s="73" t="s">
        <v>1502</v>
      </c>
      <c r="D169" s="86" t="s">
        <v>28</v>
      </c>
      <c r="E169" s="86" t="s">
        <v>907</v>
      </c>
      <c r="F169" s="73"/>
      <c r="G169" s="86" t="s">
        <v>984</v>
      </c>
      <c r="H169" s="86" t="s">
        <v>129</v>
      </c>
      <c r="I169" s="83">
        <v>979.32073999999989</v>
      </c>
      <c r="J169" s="85">
        <v>450.1</v>
      </c>
      <c r="K169" s="73"/>
      <c r="L169" s="83">
        <v>17.192220714999998</v>
      </c>
      <c r="M169" s="84">
        <v>6.3741352787164918E-7</v>
      </c>
      <c r="N169" s="84">
        <f t="shared" si="2"/>
        <v>5.7098704499246302E-3</v>
      </c>
      <c r="O169" s="84">
        <f>L169/'סכום נכסי הקרן'!$C$42</f>
        <v>4.8561170829248797E-4</v>
      </c>
    </row>
    <row r="170" spans="2:15">
      <c r="B170" s="76" t="s">
        <v>1503</v>
      </c>
      <c r="C170" s="73" t="s">
        <v>1504</v>
      </c>
      <c r="D170" s="86" t="s">
        <v>28</v>
      </c>
      <c r="E170" s="86" t="s">
        <v>907</v>
      </c>
      <c r="F170" s="73"/>
      <c r="G170" s="86" t="s">
        <v>927</v>
      </c>
      <c r="H170" s="86" t="s">
        <v>129</v>
      </c>
      <c r="I170" s="83">
        <v>18.484006999999998</v>
      </c>
      <c r="J170" s="85">
        <v>24245</v>
      </c>
      <c r="K170" s="73"/>
      <c r="L170" s="83">
        <v>17.478989642000002</v>
      </c>
      <c r="M170" s="84">
        <v>4.3424375918844311E-8</v>
      </c>
      <c r="N170" s="84">
        <f t="shared" si="2"/>
        <v>5.8051119809273879E-3</v>
      </c>
      <c r="O170" s="84">
        <f>L170/'סכום נכסי הקרן'!$C$42</f>
        <v>4.9371178744073759E-4</v>
      </c>
    </row>
    <row r="171" spans="2:15">
      <c r="B171" s="76" t="s">
        <v>1505</v>
      </c>
      <c r="C171" s="73" t="s">
        <v>1506</v>
      </c>
      <c r="D171" s="86" t="s">
        <v>28</v>
      </c>
      <c r="E171" s="86" t="s">
        <v>907</v>
      </c>
      <c r="F171" s="73"/>
      <c r="G171" s="86" t="s">
        <v>1009</v>
      </c>
      <c r="H171" s="86" t="s">
        <v>129</v>
      </c>
      <c r="I171" s="83">
        <v>178.65015</v>
      </c>
      <c r="J171" s="85">
        <v>1441.5</v>
      </c>
      <c r="K171" s="73"/>
      <c r="L171" s="83">
        <v>10.044216030999999</v>
      </c>
      <c r="M171" s="84">
        <v>2.2130284164848942E-7</v>
      </c>
      <c r="N171" s="84">
        <f t="shared" si="2"/>
        <v>3.3358792478756379E-3</v>
      </c>
      <c r="O171" s="84">
        <f>L171/'סכום נכסי הקרן'!$C$42</f>
        <v>2.8370906738168318E-4</v>
      </c>
    </row>
    <row r="172" spans="2:15">
      <c r="B172" s="76" t="s">
        <v>1507</v>
      </c>
      <c r="C172" s="73" t="s">
        <v>1508</v>
      </c>
      <c r="D172" s="86" t="s">
        <v>1426</v>
      </c>
      <c r="E172" s="86" t="s">
        <v>907</v>
      </c>
      <c r="F172" s="73"/>
      <c r="G172" s="86" t="s">
        <v>1083</v>
      </c>
      <c r="H172" s="86" t="s">
        <v>127</v>
      </c>
      <c r="I172" s="83">
        <v>25.752727</v>
      </c>
      <c r="J172" s="85">
        <v>11604</v>
      </c>
      <c r="K172" s="73"/>
      <c r="L172" s="83">
        <v>10.65345512</v>
      </c>
      <c r="M172" s="84">
        <v>4.6816108220545272E-8</v>
      </c>
      <c r="N172" s="84">
        <f t="shared" si="2"/>
        <v>3.5382193835036668E-3</v>
      </c>
      <c r="O172" s="84">
        <f>L172/'סכום נכסי הקרן'!$C$42</f>
        <v>3.0091764326447884E-4</v>
      </c>
    </row>
    <row r="173" spans="2:15">
      <c r="B173" s="76" t="s">
        <v>1509</v>
      </c>
      <c r="C173" s="73" t="s">
        <v>1510</v>
      </c>
      <c r="D173" s="86" t="s">
        <v>1409</v>
      </c>
      <c r="E173" s="86" t="s">
        <v>907</v>
      </c>
      <c r="F173" s="73"/>
      <c r="G173" s="86" t="s">
        <v>987</v>
      </c>
      <c r="H173" s="86" t="s">
        <v>127</v>
      </c>
      <c r="I173" s="83">
        <v>34.497959999999999</v>
      </c>
      <c r="J173" s="85">
        <v>3931</v>
      </c>
      <c r="K173" s="73"/>
      <c r="L173" s="83">
        <v>4.8345492889999999</v>
      </c>
      <c r="M173" s="84">
        <v>8.1346226939516672E-9</v>
      </c>
      <c r="N173" s="84">
        <f t="shared" si="2"/>
        <v>1.6056477276307022E-3</v>
      </c>
      <c r="O173" s="84">
        <f>L173/'סכום נכסי הקרן'!$C$42</f>
        <v>1.3655674726227614E-4</v>
      </c>
    </row>
    <row r="174" spans="2:15">
      <c r="B174" s="76" t="s">
        <v>1511</v>
      </c>
      <c r="C174" s="73" t="s">
        <v>1512</v>
      </c>
      <c r="D174" s="86" t="s">
        <v>1409</v>
      </c>
      <c r="E174" s="86" t="s">
        <v>907</v>
      </c>
      <c r="F174" s="73"/>
      <c r="G174" s="86" t="s">
        <v>1009</v>
      </c>
      <c r="H174" s="86" t="s">
        <v>127</v>
      </c>
      <c r="I174" s="83">
        <v>8.1316620000000004</v>
      </c>
      <c r="J174" s="85">
        <v>28513</v>
      </c>
      <c r="K174" s="73"/>
      <c r="L174" s="83">
        <v>8.2657405019999999</v>
      </c>
      <c r="M174" s="84">
        <v>1.841492568485084E-8</v>
      </c>
      <c r="N174" s="84">
        <f t="shared" si="2"/>
        <v>2.7452129786780127E-3</v>
      </c>
      <c r="O174" s="84">
        <f>L174/'סכום נכסי הקרן'!$C$42</f>
        <v>2.3347422255791042E-4</v>
      </c>
    </row>
    <row r="175" spans="2:15">
      <c r="B175" s="76" t="s">
        <v>1513</v>
      </c>
      <c r="C175" s="73" t="s">
        <v>1514</v>
      </c>
      <c r="D175" s="86" t="s">
        <v>1426</v>
      </c>
      <c r="E175" s="86" t="s">
        <v>907</v>
      </c>
      <c r="F175" s="73"/>
      <c r="G175" s="86" t="s">
        <v>984</v>
      </c>
      <c r="H175" s="86" t="s">
        <v>127</v>
      </c>
      <c r="I175" s="83">
        <v>14.784840000000001</v>
      </c>
      <c r="J175" s="85">
        <v>14440</v>
      </c>
      <c r="K175" s="73"/>
      <c r="L175" s="83">
        <v>7.6110286440000001</v>
      </c>
      <c r="M175" s="84">
        <v>3.5476565898155949E-8</v>
      </c>
      <c r="N175" s="84">
        <f t="shared" si="2"/>
        <v>2.5277704531788017E-3</v>
      </c>
      <c r="O175" s="84">
        <f>L175/'סכום נכסי הקרן'!$C$42</f>
        <v>2.1498122220192187E-4</v>
      </c>
    </row>
    <row r="176" spans="2:15">
      <c r="B176" s="76" t="s">
        <v>1515</v>
      </c>
      <c r="C176" s="73" t="s">
        <v>1516</v>
      </c>
      <c r="D176" s="86" t="s">
        <v>28</v>
      </c>
      <c r="E176" s="86" t="s">
        <v>907</v>
      </c>
      <c r="F176" s="73"/>
      <c r="G176" s="86" t="s">
        <v>968</v>
      </c>
      <c r="H176" s="86" t="s">
        <v>129</v>
      </c>
      <c r="I176" s="83">
        <v>178.55675899999997</v>
      </c>
      <c r="J176" s="85">
        <v>2465.5</v>
      </c>
      <c r="K176" s="73"/>
      <c r="L176" s="83">
        <v>17.170356586</v>
      </c>
      <c r="M176" s="84">
        <v>1.4440419164744732E-7</v>
      </c>
      <c r="N176" s="84">
        <f t="shared" si="2"/>
        <v>5.7026089479837259E-3</v>
      </c>
      <c r="O176" s="84">
        <f>L176/'סכום נכסי הקרן'!$C$42</f>
        <v>4.8499413379702141E-4</v>
      </c>
    </row>
    <row r="177" spans="2:15">
      <c r="B177" s="76" t="s">
        <v>1517</v>
      </c>
      <c r="C177" s="73" t="s">
        <v>1518</v>
      </c>
      <c r="D177" s="86" t="s">
        <v>1426</v>
      </c>
      <c r="E177" s="86" t="s">
        <v>907</v>
      </c>
      <c r="F177" s="73"/>
      <c r="G177" s="86" t="s">
        <v>1102</v>
      </c>
      <c r="H177" s="86" t="s">
        <v>127</v>
      </c>
      <c r="I177" s="83">
        <v>11.08863</v>
      </c>
      <c r="J177" s="85">
        <v>15101</v>
      </c>
      <c r="K177" s="73"/>
      <c r="L177" s="83">
        <v>5.9695711680000008</v>
      </c>
      <c r="M177" s="84">
        <v>4.4012750080463185E-8</v>
      </c>
      <c r="N177" s="84">
        <f t="shared" si="2"/>
        <v>1.9826105408910968E-3</v>
      </c>
      <c r="O177" s="84">
        <f>L177/'סכום נכסי הקרן'!$C$42</f>
        <v>1.6861659123168507E-4</v>
      </c>
    </row>
    <row r="178" spans="2:15">
      <c r="B178" s="76" t="s">
        <v>1519</v>
      </c>
      <c r="C178" s="73" t="s">
        <v>1520</v>
      </c>
      <c r="D178" s="86" t="s">
        <v>1426</v>
      </c>
      <c r="E178" s="86" t="s">
        <v>907</v>
      </c>
      <c r="F178" s="73"/>
      <c r="G178" s="86" t="s">
        <v>932</v>
      </c>
      <c r="H178" s="86" t="s">
        <v>127</v>
      </c>
      <c r="I178" s="83">
        <v>6.7763850000000003</v>
      </c>
      <c r="J178" s="85">
        <v>32407</v>
      </c>
      <c r="K178" s="73"/>
      <c r="L178" s="83">
        <v>7.8288223050000001</v>
      </c>
      <c r="M178" s="84">
        <v>1.7363867746810757E-7</v>
      </c>
      <c r="N178" s="84">
        <f t="shared" si="2"/>
        <v>2.6001039585321736E-3</v>
      </c>
      <c r="O178" s="84">
        <f>L178/'סכום נכסי הקרן'!$C$42</f>
        <v>2.2113302501592413E-4</v>
      </c>
    </row>
    <row r="179" spans="2:15">
      <c r="B179" s="76" t="s">
        <v>1521</v>
      </c>
      <c r="C179" s="73" t="s">
        <v>1522</v>
      </c>
      <c r="D179" s="86" t="s">
        <v>28</v>
      </c>
      <c r="E179" s="86" t="s">
        <v>907</v>
      </c>
      <c r="F179" s="73"/>
      <c r="G179" s="86" t="s">
        <v>1083</v>
      </c>
      <c r="H179" s="86" t="s">
        <v>129</v>
      </c>
      <c r="I179" s="83">
        <v>16.014446</v>
      </c>
      <c r="J179" s="85">
        <v>6450</v>
      </c>
      <c r="K179" s="73"/>
      <c r="L179" s="83">
        <v>4.0287437349999999</v>
      </c>
      <c r="M179" s="84">
        <v>1.6341271428571428E-7</v>
      </c>
      <c r="N179" s="84">
        <f t="shared" si="2"/>
        <v>1.3380240507687949E-3</v>
      </c>
      <c r="O179" s="84">
        <f>L179/'סכום נכסי הקרן'!$C$42</f>
        <v>1.1379595224246216E-4</v>
      </c>
    </row>
    <row r="180" spans="2:15">
      <c r="B180" s="76" t="s">
        <v>1523</v>
      </c>
      <c r="C180" s="73" t="s">
        <v>1524</v>
      </c>
      <c r="D180" s="86" t="s">
        <v>1409</v>
      </c>
      <c r="E180" s="86" t="s">
        <v>907</v>
      </c>
      <c r="F180" s="73"/>
      <c r="G180" s="86" t="s">
        <v>984</v>
      </c>
      <c r="H180" s="86" t="s">
        <v>127</v>
      </c>
      <c r="I180" s="83">
        <v>6.5176499999999997</v>
      </c>
      <c r="J180" s="85">
        <v>62457</v>
      </c>
      <c r="K180" s="73"/>
      <c r="L180" s="83">
        <v>14.512148343000002</v>
      </c>
      <c r="M180" s="84">
        <v>7.6279890041982292E-8</v>
      </c>
      <c r="N180" s="84">
        <f t="shared" si="2"/>
        <v>4.8197663560892931E-3</v>
      </c>
      <c r="O180" s="84">
        <f>L180/'סכום נכסי הקרן'!$C$42</f>
        <v>4.0991034635156677E-4</v>
      </c>
    </row>
    <row r="181" spans="2:15">
      <c r="B181" s="76" t="s">
        <v>1525</v>
      </c>
      <c r="C181" s="73" t="s">
        <v>1526</v>
      </c>
      <c r="D181" s="86" t="s">
        <v>28</v>
      </c>
      <c r="E181" s="86" t="s">
        <v>907</v>
      </c>
      <c r="F181" s="73"/>
      <c r="G181" s="86" t="s">
        <v>987</v>
      </c>
      <c r="H181" s="86" t="s">
        <v>133</v>
      </c>
      <c r="I181" s="83">
        <v>599.78412000000003</v>
      </c>
      <c r="J181" s="85">
        <v>8106</v>
      </c>
      <c r="K181" s="73"/>
      <c r="L181" s="83">
        <v>17.108850418000003</v>
      </c>
      <c r="M181" s="84">
        <v>1.9521707762079996E-7</v>
      </c>
      <c r="N181" s="84">
        <f t="shared" si="2"/>
        <v>5.6821815548637163E-3</v>
      </c>
      <c r="O181" s="84">
        <f>L181/'סכום נכסי הקרן'!$C$42</f>
        <v>4.8325682971000816E-4</v>
      </c>
    </row>
    <row r="182" spans="2:15">
      <c r="B182" s="76" t="s">
        <v>1527</v>
      </c>
      <c r="C182" s="73" t="s">
        <v>1528</v>
      </c>
      <c r="D182" s="86" t="s">
        <v>1426</v>
      </c>
      <c r="E182" s="86" t="s">
        <v>907</v>
      </c>
      <c r="F182" s="73"/>
      <c r="G182" s="86" t="s">
        <v>1529</v>
      </c>
      <c r="H182" s="86" t="s">
        <v>127</v>
      </c>
      <c r="I182" s="83">
        <v>9.85656</v>
      </c>
      <c r="J182" s="85">
        <v>15934</v>
      </c>
      <c r="K182" s="73"/>
      <c r="L182" s="83">
        <v>5.5989903240000007</v>
      </c>
      <c r="M182" s="84">
        <v>4.4335145807293089E-8</v>
      </c>
      <c r="N182" s="84">
        <f t="shared" si="2"/>
        <v>1.8595334442471727E-3</v>
      </c>
      <c r="O182" s="84">
        <f>L182/'סכום נכסי הקרן'!$C$42</f>
        <v>1.5814915949621995E-4</v>
      </c>
    </row>
    <row r="183" spans="2:15">
      <c r="B183" s="76" t="s">
        <v>1530</v>
      </c>
      <c r="C183" s="73" t="s">
        <v>1531</v>
      </c>
      <c r="D183" s="86" t="s">
        <v>1409</v>
      </c>
      <c r="E183" s="86" t="s">
        <v>907</v>
      </c>
      <c r="F183" s="73"/>
      <c r="G183" s="86" t="s">
        <v>987</v>
      </c>
      <c r="H183" s="86" t="s">
        <v>127</v>
      </c>
      <c r="I183" s="83">
        <v>39.814342000000003</v>
      </c>
      <c r="J183" s="85">
        <v>16680</v>
      </c>
      <c r="K183" s="73"/>
      <c r="L183" s="83">
        <v>23.675279985</v>
      </c>
      <c r="M183" s="84">
        <v>1.6549688247603423E-8</v>
      </c>
      <c r="N183" s="84">
        <f t="shared" si="2"/>
        <v>7.863020363744996E-3</v>
      </c>
      <c r="O183" s="84">
        <f>L183/'סכום נכסי הקרן'!$C$42</f>
        <v>6.6873229168049335E-4</v>
      </c>
    </row>
    <row r="184" spans="2:15">
      <c r="B184" s="76" t="s">
        <v>1532</v>
      </c>
      <c r="C184" s="73" t="s">
        <v>1533</v>
      </c>
      <c r="D184" s="86" t="s">
        <v>1534</v>
      </c>
      <c r="E184" s="86" t="s">
        <v>907</v>
      </c>
      <c r="F184" s="73"/>
      <c r="G184" s="86" t="s">
        <v>1083</v>
      </c>
      <c r="H184" s="86" t="s">
        <v>129</v>
      </c>
      <c r="I184" s="83">
        <v>61.603499999999997</v>
      </c>
      <c r="J184" s="85">
        <v>2187</v>
      </c>
      <c r="K184" s="73"/>
      <c r="L184" s="83">
        <v>5.2547515059999998</v>
      </c>
      <c r="M184" s="84">
        <v>8.3789725292807808E-8</v>
      </c>
      <c r="N184" s="84">
        <f t="shared" si="2"/>
        <v>1.7452050461188109E-3</v>
      </c>
      <c r="O184" s="84">
        <f>L184/'סכום נכסי הקרן'!$C$42</f>
        <v>1.4842578499790881E-4</v>
      </c>
    </row>
    <row r="185" spans="2:15">
      <c r="B185" s="76" t="s">
        <v>1535</v>
      </c>
      <c r="C185" s="73" t="s">
        <v>1536</v>
      </c>
      <c r="D185" s="86" t="s">
        <v>28</v>
      </c>
      <c r="E185" s="86" t="s">
        <v>907</v>
      </c>
      <c r="F185" s="73"/>
      <c r="G185" s="86" t="s">
        <v>1102</v>
      </c>
      <c r="H185" s="86" t="s">
        <v>133</v>
      </c>
      <c r="I185" s="83">
        <v>92.405249999999995</v>
      </c>
      <c r="J185" s="85">
        <v>12800</v>
      </c>
      <c r="K185" s="73"/>
      <c r="L185" s="83">
        <v>4.1622281569999995</v>
      </c>
      <c r="M185" s="84">
        <v>6.3262149202558823E-8</v>
      </c>
      <c r="N185" s="84">
        <f t="shared" si="2"/>
        <v>1.3823568201845619E-3</v>
      </c>
      <c r="O185" s="84">
        <f>L185/'סכום נכסי הקרן'!$C$42</f>
        <v>1.1756635510503704E-4</v>
      </c>
    </row>
    <row r="186" spans="2:15">
      <c r="B186" s="76" t="s">
        <v>1537</v>
      </c>
      <c r="C186" s="73" t="s">
        <v>1538</v>
      </c>
      <c r="D186" s="86" t="s">
        <v>1426</v>
      </c>
      <c r="E186" s="86" t="s">
        <v>907</v>
      </c>
      <c r="F186" s="73"/>
      <c r="G186" s="86" t="s">
        <v>1102</v>
      </c>
      <c r="H186" s="86" t="s">
        <v>127</v>
      </c>
      <c r="I186" s="83">
        <v>8.0084549999999997</v>
      </c>
      <c r="J186" s="85">
        <v>18671</v>
      </c>
      <c r="K186" s="73"/>
      <c r="L186" s="83">
        <v>5.3305970269999996</v>
      </c>
      <c r="M186" s="84">
        <v>7.4515167735315482E-9</v>
      </c>
      <c r="N186" s="84">
        <f t="shared" si="2"/>
        <v>1.7703948169050358E-3</v>
      </c>
      <c r="O186" s="84">
        <f>L186/'סכום נכסי הקרן'!$C$42</f>
        <v>1.5056811865158328E-4</v>
      </c>
    </row>
    <row r="187" spans="2:15">
      <c r="B187" s="76" t="s">
        <v>1539</v>
      </c>
      <c r="C187" s="73" t="s">
        <v>1540</v>
      </c>
      <c r="D187" s="86" t="s">
        <v>1409</v>
      </c>
      <c r="E187" s="86" t="s">
        <v>907</v>
      </c>
      <c r="F187" s="73"/>
      <c r="G187" s="86" t="s">
        <v>927</v>
      </c>
      <c r="H187" s="86" t="s">
        <v>127</v>
      </c>
      <c r="I187" s="83">
        <v>27.105540000000001</v>
      </c>
      <c r="J187" s="85">
        <v>5412</v>
      </c>
      <c r="K187" s="73"/>
      <c r="L187" s="83">
        <v>5.2296832550000003</v>
      </c>
      <c r="M187" s="84">
        <v>6.3375122749590834E-9</v>
      </c>
      <c r="N187" s="84">
        <f t="shared" si="2"/>
        <v>1.7368793930232045E-3</v>
      </c>
      <c r="O187" s="84">
        <f>L187/'סכום נכסי הקרן'!$C$42</f>
        <v>1.4771770682733289E-4</v>
      </c>
    </row>
    <row r="188" spans="2:15">
      <c r="B188" s="76" t="s">
        <v>1541</v>
      </c>
      <c r="C188" s="73" t="s">
        <v>1542</v>
      </c>
      <c r="D188" s="86" t="s">
        <v>28</v>
      </c>
      <c r="E188" s="86" t="s">
        <v>907</v>
      </c>
      <c r="F188" s="73"/>
      <c r="G188" s="86" t="s">
        <v>1484</v>
      </c>
      <c r="H188" s="86" t="s">
        <v>129</v>
      </c>
      <c r="I188" s="83">
        <v>1.4784839999999999</v>
      </c>
      <c r="J188" s="85">
        <v>47590</v>
      </c>
      <c r="K188" s="73"/>
      <c r="L188" s="83">
        <v>2.7442921719999998</v>
      </c>
      <c r="M188" s="84">
        <v>1.1708045122383536E-8</v>
      </c>
      <c r="N188" s="84">
        <f t="shared" si="2"/>
        <v>9.1143273685352297E-4</v>
      </c>
      <c r="O188" s="84">
        <f>L188/'סכום נכסי הקרן'!$C$42</f>
        <v>7.7515315315600418E-5</v>
      </c>
    </row>
    <row r="189" spans="2:15">
      <c r="B189" s="76" t="s">
        <v>1543</v>
      </c>
      <c r="C189" s="73" t="s">
        <v>1544</v>
      </c>
      <c r="D189" s="86" t="s">
        <v>1426</v>
      </c>
      <c r="E189" s="86" t="s">
        <v>907</v>
      </c>
      <c r="F189" s="73"/>
      <c r="G189" s="86" t="s">
        <v>1484</v>
      </c>
      <c r="H189" s="86" t="s">
        <v>127</v>
      </c>
      <c r="I189" s="83">
        <v>129.84921299999999</v>
      </c>
      <c r="J189" s="85">
        <v>1243</v>
      </c>
      <c r="K189" s="73"/>
      <c r="L189" s="83">
        <v>5.7540016649999997</v>
      </c>
      <c r="M189" s="84">
        <v>2.0573528000701706E-6</v>
      </c>
      <c r="N189" s="84">
        <f t="shared" si="2"/>
        <v>1.9110157216127052E-3</v>
      </c>
      <c r="O189" s="84">
        <f>L189/'סכום נכסי הקרן'!$C$42</f>
        <v>1.625276120158553E-4</v>
      </c>
    </row>
    <row r="190" spans="2:15">
      <c r="B190" s="76" t="s">
        <v>1545</v>
      </c>
      <c r="C190" s="73" t="s">
        <v>1546</v>
      </c>
      <c r="D190" s="86" t="s">
        <v>1426</v>
      </c>
      <c r="E190" s="86" t="s">
        <v>907</v>
      </c>
      <c r="F190" s="73"/>
      <c r="G190" s="86" t="s">
        <v>1083</v>
      </c>
      <c r="H190" s="86" t="s">
        <v>127</v>
      </c>
      <c r="I190" s="83">
        <v>15.749551000000002</v>
      </c>
      <c r="J190" s="85">
        <v>33895</v>
      </c>
      <c r="K190" s="73"/>
      <c r="L190" s="83">
        <v>19.031076030000001</v>
      </c>
      <c r="M190" s="84">
        <v>5.5875548670514112E-8</v>
      </c>
      <c r="N190" s="84">
        <f t="shared" si="2"/>
        <v>6.3205900189006485E-3</v>
      </c>
      <c r="O190" s="84">
        <f>L190/'סכום נכסי הקרן'!$C$42</f>
        <v>5.3755204140144863E-4</v>
      </c>
    </row>
    <row r="191" spans="2:15">
      <c r="B191" s="76" t="s">
        <v>1547</v>
      </c>
      <c r="C191" s="73" t="s">
        <v>1548</v>
      </c>
      <c r="D191" s="86" t="s">
        <v>28</v>
      </c>
      <c r="E191" s="86" t="s">
        <v>907</v>
      </c>
      <c r="F191" s="73"/>
      <c r="G191" s="86" t="s">
        <v>1529</v>
      </c>
      <c r="H191" s="86" t="s">
        <v>129</v>
      </c>
      <c r="I191" s="83">
        <v>3.2317200000000001</v>
      </c>
      <c r="J191" s="85">
        <v>23890</v>
      </c>
      <c r="K191" s="73"/>
      <c r="L191" s="83">
        <v>3.0112570949999999</v>
      </c>
      <c r="M191" s="84">
        <v>5.7882118930667673E-9</v>
      </c>
      <c r="N191" s="84">
        <f t="shared" si="2"/>
        <v>1.0000969734447938E-3</v>
      </c>
      <c r="O191" s="84">
        <f>L191/'סכום נכסי הקרן'!$C$42</f>
        <v>8.5056010288129025E-5</v>
      </c>
    </row>
    <row r="192" spans="2:15">
      <c r="B192" s="76" t="s">
        <v>1549</v>
      </c>
      <c r="C192" s="73" t="s">
        <v>1550</v>
      </c>
      <c r="D192" s="86" t="s">
        <v>1426</v>
      </c>
      <c r="E192" s="86" t="s">
        <v>907</v>
      </c>
      <c r="F192" s="73"/>
      <c r="G192" s="86" t="s">
        <v>1484</v>
      </c>
      <c r="H192" s="86" t="s">
        <v>127</v>
      </c>
      <c r="I192" s="83">
        <v>8.0084549999999997</v>
      </c>
      <c r="J192" s="85">
        <v>18955</v>
      </c>
      <c r="K192" s="73"/>
      <c r="L192" s="83">
        <v>5.4116794300000004</v>
      </c>
      <c r="M192" s="84">
        <v>6.4524398408626101E-8</v>
      </c>
      <c r="N192" s="84">
        <f t="shared" si="2"/>
        <v>1.7973238579273307E-3</v>
      </c>
      <c r="O192" s="84">
        <f>L192/'סכום נכסי הקרן'!$C$42</f>
        <v>1.5285837334793768E-4</v>
      </c>
    </row>
    <row r="193" spans="2:15">
      <c r="B193" s="76" t="s">
        <v>1551</v>
      </c>
      <c r="C193" s="73" t="s">
        <v>1552</v>
      </c>
      <c r="D193" s="86" t="s">
        <v>28</v>
      </c>
      <c r="E193" s="86" t="s">
        <v>907</v>
      </c>
      <c r="F193" s="73"/>
      <c r="G193" s="86" t="s">
        <v>1484</v>
      </c>
      <c r="H193" s="86" t="s">
        <v>129</v>
      </c>
      <c r="I193" s="83">
        <v>2.094519</v>
      </c>
      <c r="J193" s="85">
        <v>33845</v>
      </c>
      <c r="K193" s="73"/>
      <c r="L193" s="83">
        <v>2.7648834929999997</v>
      </c>
      <c r="M193" s="84">
        <v>4.1473378533275797E-9</v>
      </c>
      <c r="N193" s="84">
        <f t="shared" si="2"/>
        <v>9.182715145339555E-4</v>
      </c>
      <c r="O193" s="84">
        <f>L193/'סכום נכסי הקרן'!$C$42</f>
        <v>7.8096938058384583E-5</v>
      </c>
    </row>
    <row r="194" spans="2:15">
      <c r="B194" s="76" t="s">
        <v>1553</v>
      </c>
      <c r="C194" s="73" t="s">
        <v>1554</v>
      </c>
      <c r="D194" s="86" t="s">
        <v>1426</v>
      </c>
      <c r="E194" s="86" t="s">
        <v>907</v>
      </c>
      <c r="F194" s="73"/>
      <c r="G194" s="86" t="s">
        <v>924</v>
      </c>
      <c r="H194" s="86" t="s">
        <v>127</v>
      </c>
      <c r="I194" s="83">
        <v>12.728391999999999</v>
      </c>
      <c r="J194" s="85">
        <v>24156</v>
      </c>
      <c r="K194" s="73"/>
      <c r="L194" s="83">
        <v>10.961199841999999</v>
      </c>
      <c r="M194" s="84">
        <v>1.2801600384100551E-8</v>
      </c>
      <c r="N194" s="84">
        <f t="shared" si="2"/>
        <v>3.640427383470474E-3</v>
      </c>
      <c r="O194" s="84">
        <f>L194/'סכום נכסי הקרן'!$C$42</f>
        <v>3.0961020501352779E-4</v>
      </c>
    </row>
    <row r="195" spans="2:15">
      <c r="B195" s="76" t="s">
        <v>1555</v>
      </c>
      <c r="C195" s="73" t="s">
        <v>1556</v>
      </c>
      <c r="D195" s="86" t="s">
        <v>1426</v>
      </c>
      <c r="E195" s="86" t="s">
        <v>907</v>
      </c>
      <c r="F195" s="73"/>
      <c r="G195" s="86" t="s">
        <v>1105</v>
      </c>
      <c r="H195" s="86" t="s">
        <v>127</v>
      </c>
      <c r="I195" s="83">
        <v>24.895083</v>
      </c>
      <c r="J195" s="85">
        <v>16535</v>
      </c>
      <c r="K195" s="73"/>
      <c r="L195" s="83">
        <v>14.674973163000001</v>
      </c>
      <c r="M195" s="84">
        <v>3.339619653937544E-8</v>
      </c>
      <c r="N195" s="84">
        <f t="shared" si="2"/>
        <v>4.8738436416037312E-3</v>
      </c>
      <c r="O195" s="84">
        <f>L195/'סכום נכסי הקרן'!$C$42</f>
        <v>4.1450949850900905E-4</v>
      </c>
    </row>
    <row r="196" spans="2:15">
      <c r="B196" s="76" t="s">
        <v>1557</v>
      </c>
      <c r="C196" s="73" t="s">
        <v>1558</v>
      </c>
      <c r="D196" s="86" t="s">
        <v>1409</v>
      </c>
      <c r="E196" s="86" t="s">
        <v>907</v>
      </c>
      <c r="F196" s="73"/>
      <c r="G196" s="86" t="s">
        <v>961</v>
      </c>
      <c r="H196" s="86" t="s">
        <v>127</v>
      </c>
      <c r="I196" s="83">
        <v>75.465889000000004</v>
      </c>
      <c r="J196" s="85">
        <v>15771</v>
      </c>
      <c r="K196" s="73"/>
      <c r="L196" s="83">
        <v>42.429650994000006</v>
      </c>
      <c r="M196" s="84">
        <v>9.9218278431334596E-9</v>
      </c>
      <c r="N196" s="84">
        <f t="shared" si="2"/>
        <v>1.4091711270311939E-2</v>
      </c>
      <c r="O196" s="84">
        <f>L196/'סכום נכסי הקרן'!$C$42</f>
        <v>1.1984685191642158E-3</v>
      </c>
    </row>
    <row r="197" spans="2:15">
      <c r="B197" s="76" t="s">
        <v>1559</v>
      </c>
      <c r="C197" s="73" t="s">
        <v>1560</v>
      </c>
      <c r="D197" s="86" t="s">
        <v>1426</v>
      </c>
      <c r="E197" s="86" t="s">
        <v>907</v>
      </c>
      <c r="F197" s="73"/>
      <c r="G197" s="86" t="s">
        <v>992</v>
      </c>
      <c r="H197" s="86" t="s">
        <v>127</v>
      </c>
      <c r="I197" s="83">
        <v>4.6400990000000002</v>
      </c>
      <c r="J197" s="85">
        <v>21150</v>
      </c>
      <c r="K197" s="73"/>
      <c r="L197" s="83">
        <v>3.498622916</v>
      </c>
      <c r="M197" s="84">
        <v>2.4785830025363644E-8</v>
      </c>
      <c r="N197" s="84">
        <f t="shared" si="2"/>
        <v>1.1619606294414389E-3</v>
      </c>
      <c r="O197" s="84">
        <f>L197/'סכום נכסי הקרן'!$C$42</f>
        <v>9.8822152127658164E-5</v>
      </c>
    </row>
    <row r="198" spans="2:15">
      <c r="B198" s="76" t="s">
        <v>1561</v>
      </c>
      <c r="C198" s="73" t="s">
        <v>1562</v>
      </c>
      <c r="D198" s="86" t="s">
        <v>120</v>
      </c>
      <c r="E198" s="86" t="s">
        <v>907</v>
      </c>
      <c r="F198" s="73"/>
      <c r="G198" s="86" t="s">
        <v>932</v>
      </c>
      <c r="H198" s="86" t="s">
        <v>1481</v>
      </c>
      <c r="I198" s="83">
        <v>29.692886999999999</v>
      </c>
      <c r="J198" s="85">
        <v>9945</v>
      </c>
      <c r="K198" s="73"/>
      <c r="L198" s="83">
        <v>10.882829984000001</v>
      </c>
      <c r="M198" s="84">
        <v>9.9774485887096775E-9</v>
      </c>
      <c r="N198" s="84">
        <f t="shared" si="2"/>
        <v>3.6143992313325385E-3</v>
      </c>
      <c r="O198" s="84">
        <f>L198/'סכום נכסי הקרן'!$C$42</f>
        <v>3.0739656890142194E-4</v>
      </c>
    </row>
    <row r="199" spans="2:15">
      <c r="B199" s="76" t="s">
        <v>1563</v>
      </c>
      <c r="C199" s="73" t="s">
        <v>1564</v>
      </c>
      <c r="D199" s="86" t="s">
        <v>1409</v>
      </c>
      <c r="E199" s="86" t="s">
        <v>907</v>
      </c>
      <c r="F199" s="73"/>
      <c r="G199" s="86" t="s">
        <v>961</v>
      </c>
      <c r="H199" s="86" t="s">
        <v>127</v>
      </c>
      <c r="I199" s="83">
        <v>18.866688</v>
      </c>
      <c r="J199" s="85">
        <v>37550</v>
      </c>
      <c r="K199" s="73"/>
      <c r="L199" s="83">
        <v>25.25603327</v>
      </c>
      <c r="M199" s="84">
        <v>4.2995446953676399E-8</v>
      </c>
      <c r="N199" s="84">
        <f t="shared" si="2"/>
        <v>8.3880192350524012E-3</v>
      </c>
      <c r="O199" s="84">
        <f>L199/'סכום נכסי הקרן'!$C$42</f>
        <v>7.1338227121734647E-4</v>
      </c>
    </row>
    <row r="200" spans="2:15">
      <c r="B200" s="76" t="s">
        <v>1565</v>
      </c>
      <c r="C200" s="73" t="s">
        <v>1566</v>
      </c>
      <c r="D200" s="86" t="s">
        <v>116</v>
      </c>
      <c r="E200" s="86" t="s">
        <v>907</v>
      </c>
      <c r="F200" s="73"/>
      <c r="G200" s="86" t="s">
        <v>1102</v>
      </c>
      <c r="H200" s="86" t="s">
        <v>130</v>
      </c>
      <c r="I200" s="83">
        <v>27.105540000000001</v>
      </c>
      <c r="J200" s="85">
        <v>4072</v>
      </c>
      <c r="K200" s="73"/>
      <c r="L200" s="83">
        <v>4.8549001580000004</v>
      </c>
      <c r="M200" s="84">
        <v>2.0387880863676158E-7</v>
      </c>
      <c r="N200" s="84">
        <f t="shared" si="2"/>
        <v>1.6124066465312724E-3</v>
      </c>
      <c r="O200" s="84">
        <f>L200/'סכום נכסי הקרן'!$C$42</f>
        <v>1.3713157819448402E-4</v>
      </c>
    </row>
    <row r="201" spans="2:15">
      <c r="B201" s="76" t="s">
        <v>1567</v>
      </c>
      <c r="C201" s="73" t="s">
        <v>1568</v>
      </c>
      <c r="D201" s="86" t="s">
        <v>1426</v>
      </c>
      <c r="E201" s="86" t="s">
        <v>907</v>
      </c>
      <c r="F201" s="73"/>
      <c r="G201" s="86" t="s">
        <v>1484</v>
      </c>
      <c r="H201" s="86" t="s">
        <v>127</v>
      </c>
      <c r="I201" s="83">
        <v>18.973877999999999</v>
      </c>
      <c r="J201" s="85">
        <v>8274</v>
      </c>
      <c r="K201" s="83">
        <v>1.6572258999999999E-2</v>
      </c>
      <c r="L201" s="83">
        <v>5.6132610029999999</v>
      </c>
      <c r="M201" s="84">
        <v>1.5272502722159605E-8</v>
      </c>
      <c r="N201" s="84">
        <f t="shared" si="2"/>
        <v>1.8642730139440276E-3</v>
      </c>
      <c r="O201" s="84">
        <f>L201/'סכום נכסי הקרן'!$C$42</f>
        <v>1.5855224929611048E-4</v>
      </c>
    </row>
    <row r="202" spans="2:15">
      <c r="B202" s="76" t="s">
        <v>1569</v>
      </c>
      <c r="C202" s="73" t="s">
        <v>1570</v>
      </c>
      <c r="D202" s="86" t="s">
        <v>28</v>
      </c>
      <c r="E202" s="86" t="s">
        <v>907</v>
      </c>
      <c r="F202" s="73"/>
      <c r="G202" s="86" t="s">
        <v>987</v>
      </c>
      <c r="H202" s="86" t="s">
        <v>129</v>
      </c>
      <c r="I202" s="83">
        <v>414.098727</v>
      </c>
      <c r="J202" s="85">
        <v>286.89999999999998</v>
      </c>
      <c r="K202" s="73"/>
      <c r="L202" s="83">
        <v>4.6337484809999996</v>
      </c>
      <c r="M202" s="84">
        <v>7.3241433476835592E-8</v>
      </c>
      <c r="N202" s="84">
        <f t="shared" si="2"/>
        <v>1.5389578788364831E-3</v>
      </c>
      <c r="O202" s="84">
        <f>L202/'סכום נכסי הקרן'!$C$42</f>
        <v>1.3088492481328241E-4</v>
      </c>
    </row>
    <row r="203" spans="2:15">
      <c r="B203" s="76" t="s">
        <v>1571</v>
      </c>
      <c r="C203" s="73" t="s">
        <v>1572</v>
      </c>
      <c r="D203" s="86" t="s">
        <v>1426</v>
      </c>
      <c r="E203" s="86" t="s">
        <v>907</v>
      </c>
      <c r="F203" s="73"/>
      <c r="G203" s="86" t="s">
        <v>1038</v>
      </c>
      <c r="H203" s="86" t="s">
        <v>127</v>
      </c>
      <c r="I203" s="83">
        <v>33.033487000000001</v>
      </c>
      <c r="J203" s="85">
        <v>3394</v>
      </c>
      <c r="K203" s="83">
        <v>5.2993972000000007E-2</v>
      </c>
      <c r="L203" s="83">
        <v>4.049917068000001</v>
      </c>
      <c r="M203" s="84">
        <v>5.7687350836943493E-8</v>
      </c>
      <c r="N203" s="84">
        <f t="shared" si="2"/>
        <v>1.3450561259397262E-3</v>
      </c>
      <c r="O203" s="84">
        <f>L203/'סכום נכסי הקרן'!$C$42</f>
        <v>1.1439401450439004E-4</v>
      </c>
    </row>
    <row r="204" spans="2:15">
      <c r="B204" s="76" t="s">
        <v>1573</v>
      </c>
      <c r="C204" s="73" t="s">
        <v>1574</v>
      </c>
      <c r="D204" s="86" t="s">
        <v>1409</v>
      </c>
      <c r="E204" s="86" t="s">
        <v>907</v>
      </c>
      <c r="F204" s="73"/>
      <c r="G204" s="86" t="s">
        <v>927</v>
      </c>
      <c r="H204" s="86" t="s">
        <v>127</v>
      </c>
      <c r="I204" s="83">
        <v>6.1603499999999993</v>
      </c>
      <c r="J204" s="85">
        <v>26360</v>
      </c>
      <c r="K204" s="73"/>
      <c r="L204" s="83">
        <v>5.789090347000001</v>
      </c>
      <c r="M204" s="84">
        <v>1.0057951144305804E-8</v>
      </c>
      <c r="N204" s="84">
        <f t="shared" ref="N204:N226" si="3">L204/$L$11</f>
        <v>1.9226693544853804E-3</v>
      </c>
      <c r="O204" s="84">
        <f>L204/'סכום נכסי הקרן'!$C$42</f>
        <v>1.6351872742149256E-4</v>
      </c>
    </row>
    <row r="205" spans="2:15">
      <c r="B205" s="76" t="s">
        <v>1448</v>
      </c>
      <c r="C205" s="73" t="s">
        <v>1449</v>
      </c>
      <c r="D205" s="86" t="s">
        <v>1426</v>
      </c>
      <c r="E205" s="86" t="s">
        <v>907</v>
      </c>
      <c r="F205" s="73"/>
      <c r="G205" s="86" t="s">
        <v>151</v>
      </c>
      <c r="H205" s="86" t="s">
        <v>127</v>
      </c>
      <c r="I205" s="83">
        <v>104.34301299999998</v>
      </c>
      <c r="J205" s="85">
        <v>6766</v>
      </c>
      <c r="K205" s="73"/>
      <c r="L205" s="83">
        <v>25.168359160000005</v>
      </c>
      <c r="M205" s="84">
        <v>2.0446724515208717E-6</v>
      </c>
      <c r="N205" s="84">
        <f t="shared" si="3"/>
        <v>8.3589009600947266E-3</v>
      </c>
      <c r="O205" s="84">
        <f>L205/'סכום נכסי הקרן'!$C$42</f>
        <v>7.1090582707229353E-4</v>
      </c>
    </row>
    <row r="206" spans="2:15">
      <c r="B206" s="76" t="s">
        <v>1575</v>
      </c>
      <c r="C206" s="73" t="s">
        <v>1576</v>
      </c>
      <c r="D206" s="86" t="s">
        <v>1426</v>
      </c>
      <c r="E206" s="86" t="s">
        <v>907</v>
      </c>
      <c r="F206" s="73"/>
      <c r="G206" s="86" t="s">
        <v>987</v>
      </c>
      <c r="H206" s="86" t="s">
        <v>127</v>
      </c>
      <c r="I206" s="83">
        <v>16.399905</v>
      </c>
      <c r="J206" s="85">
        <v>16396</v>
      </c>
      <c r="K206" s="73"/>
      <c r="L206" s="83">
        <v>9.5860297140000004</v>
      </c>
      <c r="M206" s="84">
        <v>1.6448450463243705E-7</v>
      </c>
      <c r="N206" s="84">
        <f t="shared" si="3"/>
        <v>3.183706671954977E-3</v>
      </c>
      <c r="O206" s="84">
        <f>L206/'סכום נכסי הקרן'!$C$42</f>
        <v>2.7076713022283294E-4</v>
      </c>
    </row>
    <row r="207" spans="2:15">
      <c r="B207" s="76" t="s">
        <v>1577</v>
      </c>
      <c r="C207" s="73" t="s">
        <v>1578</v>
      </c>
      <c r="D207" s="86" t="s">
        <v>1409</v>
      </c>
      <c r="E207" s="86" t="s">
        <v>907</v>
      </c>
      <c r="F207" s="73"/>
      <c r="G207" s="86" t="s">
        <v>987</v>
      </c>
      <c r="H207" s="86" t="s">
        <v>127</v>
      </c>
      <c r="I207" s="83">
        <v>53.852178000000002</v>
      </c>
      <c r="J207" s="85">
        <v>9574</v>
      </c>
      <c r="K207" s="73"/>
      <c r="L207" s="83">
        <v>18.380453818000003</v>
      </c>
      <c r="M207" s="84">
        <v>4.5911527495009753E-8</v>
      </c>
      <c r="N207" s="84">
        <f t="shared" si="3"/>
        <v>6.1045057442774102E-3</v>
      </c>
      <c r="O207" s="84">
        <f>L207/'סכום נכסי הקרן'!$C$42</f>
        <v>5.1917455724393693E-4</v>
      </c>
    </row>
    <row r="208" spans="2:15">
      <c r="B208" s="76" t="s">
        <v>1452</v>
      </c>
      <c r="C208" s="73" t="s">
        <v>1453</v>
      </c>
      <c r="D208" s="86" t="s">
        <v>1409</v>
      </c>
      <c r="E208" s="86" t="s">
        <v>907</v>
      </c>
      <c r="F208" s="73"/>
      <c r="G208" s="86" t="s">
        <v>919</v>
      </c>
      <c r="H208" s="86" t="s">
        <v>127</v>
      </c>
      <c r="I208" s="83">
        <v>106.861631</v>
      </c>
      <c r="J208" s="85">
        <v>4809</v>
      </c>
      <c r="K208" s="73"/>
      <c r="L208" s="83">
        <v>18.320448846999998</v>
      </c>
      <c r="M208" s="84">
        <v>7.850162403908419E-7</v>
      </c>
      <c r="N208" s="84">
        <f t="shared" si="3"/>
        <v>6.0845769278411142E-3</v>
      </c>
      <c r="O208" s="84">
        <f>L208/'סכום נכסי הקרן'!$C$42</f>
        <v>5.1747965598851443E-4</v>
      </c>
    </row>
    <row r="209" spans="2:15">
      <c r="B209" s="76" t="s">
        <v>1579</v>
      </c>
      <c r="C209" s="73" t="s">
        <v>1580</v>
      </c>
      <c r="D209" s="86" t="s">
        <v>1426</v>
      </c>
      <c r="E209" s="86" t="s">
        <v>907</v>
      </c>
      <c r="F209" s="73"/>
      <c r="G209" s="86" t="s">
        <v>984</v>
      </c>
      <c r="H209" s="86" t="s">
        <v>127</v>
      </c>
      <c r="I209" s="83">
        <v>62.625132000000001</v>
      </c>
      <c r="J209" s="85">
        <v>8037</v>
      </c>
      <c r="K209" s="73"/>
      <c r="L209" s="83">
        <v>17.943293453999999</v>
      </c>
      <c r="M209" s="84">
        <v>8.4732806391054485E-8</v>
      </c>
      <c r="N209" s="84">
        <f t="shared" si="3"/>
        <v>5.9593162957668937E-3</v>
      </c>
      <c r="O209" s="84">
        <f>L209/'סכום נכסי הקרן'!$C$42</f>
        <v>5.0682651944946005E-4</v>
      </c>
    </row>
    <row r="210" spans="2:15">
      <c r="B210" s="76" t="s">
        <v>1581</v>
      </c>
      <c r="C210" s="73" t="s">
        <v>1582</v>
      </c>
      <c r="D210" s="86" t="s">
        <v>1409</v>
      </c>
      <c r="E210" s="86" t="s">
        <v>907</v>
      </c>
      <c r="F210" s="73"/>
      <c r="G210" s="86" t="s">
        <v>1102</v>
      </c>
      <c r="H210" s="86" t="s">
        <v>127</v>
      </c>
      <c r="I210" s="83">
        <v>22.17726</v>
      </c>
      <c r="J210" s="85">
        <v>8697</v>
      </c>
      <c r="K210" s="73"/>
      <c r="L210" s="83">
        <v>6.8760162170000001</v>
      </c>
      <c r="M210" s="84">
        <v>6.2313734462944255E-8</v>
      </c>
      <c r="N210" s="84">
        <f t="shared" si="3"/>
        <v>2.2836585489154388E-3</v>
      </c>
      <c r="O210" s="84">
        <f>L210/'סכום נכסי הקרן'!$C$42</f>
        <v>1.9422005084374704E-4</v>
      </c>
    </row>
    <row r="211" spans="2:15">
      <c r="B211" s="76" t="s">
        <v>1583</v>
      </c>
      <c r="C211" s="73" t="s">
        <v>1584</v>
      </c>
      <c r="D211" s="86" t="s">
        <v>1426</v>
      </c>
      <c r="E211" s="86" t="s">
        <v>907</v>
      </c>
      <c r="F211" s="73"/>
      <c r="G211" s="86" t="s">
        <v>992</v>
      </c>
      <c r="H211" s="86" t="s">
        <v>127</v>
      </c>
      <c r="I211" s="83">
        <v>3.9408989999999999</v>
      </c>
      <c r="J211" s="85">
        <v>24505</v>
      </c>
      <c r="K211" s="73"/>
      <c r="L211" s="83">
        <v>3.4427822639999999</v>
      </c>
      <c r="M211" s="84">
        <v>1.6372985622974438E-8</v>
      </c>
      <c r="N211" s="84">
        <f t="shared" si="3"/>
        <v>1.1434148642349034E-3</v>
      </c>
      <c r="O211" s="84">
        <f>L211/'סכום נכסי הקרן'!$C$42</f>
        <v>9.7244876285321668E-5</v>
      </c>
    </row>
    <row r="212" spans="2:15">
      <c r="B212" s="76" t="s">
        <v>1585</v>
      </c>
      <c r="C212" s="73" t="s">
        <v>1586</v>
      </c>
      <c r="D212" s="86" t="s">
        <v>28</v>
      </c>
      <c r="E212" s="86" t="s">
        <v>907</v>
      </c>
      <c r="F212" s="73"/>
      <c r="G212" s="86" t="s">
        <v>987</v>
      </c>
      <c r="H212" s="86" t="s">
        <v>127</v>
      </c>
      <c r="I212" s="83">
        <v>2.8813189999999995</v>
      </c>
      <c r="J212" s="85">
        <v>99300</v>
      </c>
      <c r="K212" s="73"/>
      <c r="L212" s="83">
        <v>10.199998572</v>
      </c>
      <c r="M212" s="84">
        <v>1.2066264457153467E-8</v>
      </c>
      <c r="N212" s="84">
        <f t="shared" si="3"/>
        <v>3.3876176557413535E-3</v>
      </c>
      <c r="O212" s="84">
        <f>L212/'סכום נכסי הקרן'!$C$42</f>
        <v>2.88109303227373E-4</v>
      </c>
    </row>
    <row r="213" spans="2:15">
      <c r="B213" s="76" t="s">
        <v>1587</v>
      </c>
      <c r="C213" s="73" t="s">
        <v>1588</v>
      </c>
      <c r="D213" s="86" t="s">
        <v>28</v>
      </c>
      <c r="E213" s="86" t="s">
        <v>907</v>
      </c>
      <c r="F213" s="73"/>
      <c r="G213" s="86" t="s">
        <v>924</v>
      </c>
      <c r="H213" s="86" t="s">
        <v>129</v>
      </c>
      <c r="I213" s="83">
        <v>12.320699999999999</v>
      </c>
      <c r="J213" s="85">
        <v>10116</v>
      </c>
      <c r="K213" s="73"/>
      <c r="L213" s="83">
        <v>4.8611857550000002</v>
      </c>
      <c r="M213" s="84">
        <v>1.0029025280557599E-8</v>
      </c>
      <c r="N213" s="84">
        <f t="shared" si="3"/>
        <v>1.6144942153896178E-3</v>
      </c>
      <c r="O213" s="84">
        <f>L213/'סכום נכסי הקרן'!$C$42</f>
        <v>1.3730912125581435E-4</v>
      </c>
    </row>
    <row r="214" spans="2:15">
      <c r="B214" s="76" t="s">
        <v>1589</v>
      </c>
      <c r="C214" s="73" t="s">
        <v>1590</v>
      </c>
      <c r="D214" s="86" t="s">
        <v>116</v>
      </c>
      <c r="E214" s="86" t="s">
        <v>907</v>
      </c>
      <c r="F214" s="73"/>
      <c r="G214" s="86" t="s">
        <v>984</v>
      </c>
      <c r="H214" s="86" t="s">
        <v>130</v>
      </c>
      <c r="I214" s="83">
        <v>589.38840600000003</v>
      </c>
      <c r="J214" s="85">
        <v>764</v>
      </c>
      <c r="K214" s="83">
        <v>0.37331767400000004</v>
      </c>
      <c r="L214" s="83">
        <v>20.179894234999999</v>
      </c>
      <c r="M214" s="84">
        <v>5.3744664643998316E-7</v>
      </c>
      <c r="N214" s="84">
        <f t="shared" si="3"/>
        <v>6.7021348600125224E-3</v>
      </c>
      <c r="O214" s="84">
        <f>L214/'סכום נכסי הקרן'!$C$42</f>
        <v>5.700015765892336E-4</v>
      </c>
    </row>
    <row r="215" spans="2:15">
      <c r="B215" s="76" t="s">
        <v>1591</v>
      </c>
      <c r="C215" s="73" t="s">
        <v>1592</v>
      </c>
      <c r="D215" s="86" t="s">
        <v>28</v>
      </c>
      <c r="E215" s="86" t="s">
        <v>907</v>
      </c>
      <c r="F215" s="73"/>
      <c r="G215" s="86" t="s">
        <v>1083</v>
      </c>
      <c r="H215" s="86" t="s">
        <v>129</v>
      </c>
      <c r="I215" s="83">
        <v>24.783087999999999</v>
      </c>
      <c r="J215" s="85">
        <v>7596</v>
      </c>
      <c r="K215" s="73"/>
      <c r="L215" s="83">
        <v>7.3424058940000005</v>
      </c>
      <c r="M215" s="84">
        <v>2.9156574117647057E-8</v>
      </c>
      <c r="N215" s="84">
        <f t="shared" si="3"/>
        <v>2.4385556200383534E-3</v>
      </c>
      <c r="O215" s="84">
        <f>L215/'סכום נכסי הקרן'!$C$42</f>
        <v>2.0739370022461773E-4</v>
      </c>
    </row>
    <row r="216" spans="2:15">
      <c r="B216" s="76" t="s">
        <v>1593</v>
      </c>
      <c r="C216" s="73" t="s">
        <v>1594</v>
      </c>
      <c r="D216" s="86" t="s">
        <v>1409</v>
      </c>
      <c r="E216" s="86" t="s">
        <v>907</v>
      </c>
      <c r="F216" s="73"/>
      <c r="G216" s="86" t="s">
        <v>1105</v>
      </c>
      <c r="H216" s="86" t="s">
        <v>127</v>
      </c>
      <c r="I216" s="83">
        <v>15.400874999999999</v>
      </c>
      <c r="J216" s="85">
        <v>6574</v>
      </c>
      <c r="K216" s="73"/>
      <c r="L216" s="83">
        <v>3.6093968079999996</v>
      </c>
      <c r="M216" s="84">
        <v>1.3121645224503706E-8</v>
      </c>
      <c r="N216" s="84">
        <f t="shared" si="3"/>
        <v>1.1987507907032756E-3</v>
      </c>
      <c r="O216" s="84">
        <f>L216/'סכום נכסי הקרן'!$C$42</f>
        <v>1.019510730402075E-4</v>
      </c>
    </row>
    <row r="217" spans="2:15">
      <c r="B217" s="76" t="s">
        <v>1595</v>
      </c>
      <c r="C217" s="73" t="s">
        <v>1596</v>
      </c>
      <c r="D217" s="86" t="s">
        <v>1426</v>
      </c>
      <c r="E217" s="86" t="s">
        <v>907</v>
      </c>
      <c r="F217" s="73"/>
      <c r="G217" s="86" t="s">
        <v>1102</v>
      </c>
      <c r="H217" s="86" t="s">
        <v>127</v>
      </c>
      <c r="I217" s="83">
        <v>38.686998000000003</v>
      </c>
      <c r="J217" s="85">
        <v>9297</v>
      </c>
      <c r="K217" s="73"/>
      <c r="L217" s="83">
        <v>12.822343177</v>
      </c>
      <c r="M217" s="84">
        <v>7.7225421856439563E-8</v>
      </c>
      <c r="N217" s="84">
        <f t="shared" si="3"/>
        <v>4.2585492368223711E-3</v>
      </c>
      <c r="O217" s="84">
        <f>L217/'סכום נכסי הקרן'!$C$42</f>
        <v>3.6218008584910715E-4</v>
      </c>
    </row>
    <row r="218" spans="2:15">
      <c r="B218" s="76" t="s">
        <v>1597</v>
      </c>
      <c r="C218" s="73" t="s">
        <v>1598</v>
      </c>
      <c r="D218" s="86" t="s">
        <v>116</v>
      </c>
      <c r="E218" s="86" t="s">
        <v>907</v>
      </c>
      <c r="F218" s="73"/>
      <c r="G218" s="86" t="s">
        <v>1529</v>
      </c>
      <c r="H218" s="86" t="s">
        <v>130</v>
      </c>
      <c r="I218" s="83">
        <v>1436.787055</v>
      </c>
      <c r="J218" s="85">
        <v>228.8</v>
      </c>
      <c r="K218" s="73"/>
      <c r="L218" s="83">
        <v>14.459820323000001</v>
      </c>
      <c r="M218" s="84">
        <v>1.4670828197577799E-7</v>
      </c>
      <c r="N218" s="84">
        <f t="shared" si="3"/>
        <v>4.8023872042011143E-3</v>
      </c>
      <c r="O218" s="84">
        <f>L218/'סכום נכסי הקרן'!$C$42</f>
        <v>4.0843228836214175E-4</v>
      </c>
    </row>
    <row r="219" spans="2:15">
      <c r="B219" s="76" t="s">
        <v>1599</v>
      </c>
      <c r="C219" s="73" t="s">
        <v>1600</v>
      </c>
      <c r="D219" s="86" t="s">
        <v>28</v>
      </c>
      <c r="E219" s="86" t="s">
        <v>907</v>
      </c>
      <c r="F219" s="73"/>
      <c r="G219" s="86" t="s">
        <v>1083</v>
      </c>
      <c r="H219" s="86" t="s">
        <v>129</v>
      </c>
      <c r="I219" s="83">
        <v>11.190891999999998</v>
      </c>
      <c r="J219" s="85">
        <v>7638</v>
      </c>
      <c r="K219" s="73"/>
      <c r="L219" s="83">
        <v>3.3338216619999996</v>
      </c>
      <c r="M219" s="84">
        <v>5.2461198379095987E-8</v>
      </c>
      <c r="N219" s="84">
        <f t="shared" si="3"/>
        <v>1.1072269318043372E-3</v>
      </c>
      <c r="O219" s="84">
        <f>L219/'סכום נכסי הקרן'!$C$42</f>
        <v>9.4167173587633967E-5</v>
      </c>
    </row>
    <row r="220" spans="2:15">
      <c r="B220" s="76" t="s">
        <v>1601</v>
      </c>
      <c r="C220" s="73" t="s">
        <v>1602</v>
      </c>
      <c r="D220" s="86" t="s">
        <v>1426</v>
      </c>
      <c r="E220" s="86" t="s">
        <v>907</v>
      </c>
      <c r="F220" s="73"/>
      <c r="G220" s="86" t="s">
        <v>1102</v>
      </c>
      <c r="H220" s="86" t="s">
        <v>127</v>
      </c>
      <c r="I220" s="83">
        <v>33.265889999999999</v>
      </c>
      <c r="J220" s="85">
        <v>4781</v>
      </c>
      <c r="K220" s="73"/>
      <c r="L220" s="83">
        <v>5.6699264460000007</v>
      </c>
      <c r="M220" s="84">
        <v>2.7774852073166866E-8</v>
      </c>
      <c r="N220" s="84">
        <f t="shared" si="3"/>
        <v>1.8830927082628247E-3</v>
      </c>
      <c r="O220" s="84">
        <f>L220/'סכום נכסי הקרן'!$C$42</f>
        <v>1.6015282219664174E-4</v>
      </c>
    </row>
    <row r="221" spans="2:15">
      <c r="B221" s="76" t="s">
        <v>1603</v>
      </c>
      <c r="C221" s="73" t="s">
        <v>1604</v>
      </c>
      <c r="D221" s="86" t="s">
        <v>1426</v>
      </c>
      <c r="E221" s="86" t="s">
        <v>907</v>
      </c>
      <c r="F221" s="73"/>
      <c r="G221" s="86" t="s">
        <v>968</v>
      </c>
      <c r="H221" s="86" t="s">
        <v>127</v>
      </c>
      <c r="I221" s="83">
        <v>62.767313000000001</v>
      </c>
      <c r="J221" s="85">
        <v>9342</v>
      </c>
      <c r="K221" s="73"/>
      <c r="L221" s="83">
        <v>20.904170393000001</v>
      </c>
      <c r="M221" s="84">
        <v>8.9343306980318326E-8</v>
      </c>
      <c r="N221" s="84">
        <f t="shared" si="3"/>
        <v>6.9426810407942153E-3</v>
      </c>
      <c r="O221" s="84">
        <f>L221/'סכום נכסי הקרן'!$C$42</f>
        <v>5.9045949114212392E-4</v>
      </c>
    </row>
    <row r="222" spans="2:15">
      <c r="B222" s="76" t="s">
        <v>1605</v>
      </c>
      <c r="C222" s="73" t="s">
        <v>1606</v>
      </c>
      <c r="D222" s="86" t="s">
        <v>1409</v>
      </c>
      <c r="E222" s="86" t="s">
        <v>907</v>
      </c>
      <c r="F222" s="73"/>
      <c r="G222" s="86" t="s">
        <v>924</v>
      </c>
      <c r="H222" s="86" t="s">
        <v>127</v>
      </c>
      <c r="I222" s="83">
        <v>31.546448999999999</v>
      </c>
      <c r="J222" s="85">
        <v>6367</v>
      </c>
      <c r="K222" s="73"/>
      <c r="L222" s="83">
        <v>7.1605249839999994</v>
      </c>
      <c r="M222" s="84">
        <v>1.0306529452532305E-6</v>
      </c>
      <c r="N222" s="84">
        <f t="shared" si="3"/>
        <v>2.3781494368796926E-3</v>
      </c>
      <c r="O222" s="84">
        <f>L222/'סכום נכסי הקרן'!$C$42</f>
        <v>2.0225628948082524E-4</v>
      </c>
    </row>
    <row r="223" spans="2:15">
      <c r="B223" s="76" t="s">
        <v>1607</v>
      </c>
      <c r="C223" s="73" t="s">
        <v>1608</v>
      </c>
      <c r="D223" s="86" t="s">
        <v>28</v>
      </c>
      <c r="E223" s="86" t="s">
        <v>907</v>
      </c>
      <c r="F223" s="73"/>
      <c r="G223" s="86" t="s">
        <v>1083</v>
      </c>
      <c r="H223" s="86" t="s">
        <v>129</v>
      </c>
      <c r="I223" s="83">
        <v>32.498556999999998</v>
      </c>
      <c r="J223" s="85">
        <v>7540</v>
      </c>
      <c r="K223" s="73"/>
      <c r="L223" s="83">
        <v>9.5572607320000014</v>
      </c>
      <c r="M223" s="84">
        <v>5.3609164323795424E-8</v>
      </c>
      <c r="N223" s="84">
        <f t="shared" si="3"/>
        <v>3.1741519342093822E-3</v>
      </c>
      <c r="O223" s="84">
        <f>L223/'סכום נכסי הקרן'!$C$42</f>
        <v>2.6995452115234408E-4</v>
      </c>
    </row>
    <row r="224" spans="2:15">
      <c r="B224" s="76" t="s">
        <v>1609</v>
      </c>
      <c r="C224" s="73" t="s">
        <v>1610</v>
      </c>
      <c r="D224" s="86" t="s">
        <v>1426</v>
      </c>
      <c r="E224" s="86" t="s">
        <v>907</v>
      </c>
      <c r="F224" s="73"/>
      <c r="G224" s="86" t="s">
        <v>924</v>
      </c>
      <c r="H224" s="86" t="s">
        <v>127</v>
      </c>
      <c r="I224" s="83">
        <v>18.059927999999999</v>
      </c>
      <c r="J224" s="85">
        <v>16112</v>
      </c>
      <c r="K224" s="73"/>
      <c r="L224" s="83">
        <v>10.373492883999999</v>
      </c>
      <c r="M224" s="84">
        <v>1.0585972843203227E-8</v>
      </c>
      <c r="N224" s="84">
        <f t="shared" si="3"/>
        <v>3.4452384867986515E-3</v>
      </c>
      <c r="O224" s="84">
        <f>L224/'סכום נכסי הקרן'!$C$42</f>
        <v>2.9300982600601798E-4</v>
      </c>
    </row>
    <row r="225" spans="2:15">
      <c r="B225" s="76" t="s">
        <v>1611</v>
      </c>
      <c r="C225" s="73" t="s">
        <v>1612</v>
      </c>
      <c r="D225" s="86" t="s">
        <v>1426</v>
      </c>
      <c r="E225" s="86" t="s">
        <v>907</v>
      </c>
      <c r="F225" s="73"/>
      <c r="G225" s="86" t="s">
        <v>1009</v>
      </c>
      <c r="H225" s="86" t="s">
        <v>127</v>
      </c>
      <c r="I225" s="83">
        <v>55.599746000000003</v>
      </c>
      <c r="J225" s="85">
        <v>11362</v>
      </c>
      <c r="K225" s="83">
        <v>0.107035071</v>
      </c>
      <c r="L225" s="83">
        <v>22.628006906999996</v>
      </c>
      <c r="M225" s="84">
        <v>1.9630757048563206E-8</v>
      </c>
      <c r="N225" s="84">
        <f t="shared" si="3"/>
        <v>7.5152006317742142E-3</v>
      </c>
      <c r="O225" s="84">
        <f>L225/'סכום נכסי הקרן'!$C$42</f>
        <v>6.3915100157917485E-4</v>
      </c>
    </row>
    <row r="226" spans="2:15">
      <c r="B226" s="76" t="s">
        <v>1613</v>
      </c>
      <c r="C226" s="73" t="s">
        <v>1614</v>
      </c>
      <c r="D226" s="86" t="s">
        <v>1426</v>
      </c>
      <c r="E226" s="86" t="s">
        <v>907</v>
      </c>
      <c r="F226" s="73"/>
      <c r="G226" s="86" t="s">
        <v>1105</v>
      </c>
      <c r="H226" s="86" t="s">
        <v>127</v>
      </c>
      <c r="I226" s="83">
        <v>47.434695000000005</v>
      </c>
      <c r="J226" s="85">
        <v>4263</v>
      </c>
      <c r="K226" s="73"/>
      <c r="L226" s="83">
        <v>7.2089328359999998</v>
      </c>
      <c r="M226" s="84">
        <v>1.2612213259281792E-7</v>
      </c>
      <c r="N226" s="84">
        <f t="shared" si="3"/>
        <v>2.3942266248277262E-3</v>
      </c>
      <c r="O226" s="84">
        <f>L226/'סכום נכסי הקרן'!$C$42</f>
        <v>2.0362361834974676E-4</v>
      </c>
    </row>
    <row r="227" spans="2:15">
      <c r="B227" s="125"/>
      <c r="C227" s="125"/>
      <c r="D227" s="125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</row>
    <row r="228" spans="2:15">
      <c r="B228" s="125"/>
      <c r="C228" s="125"/>
      <c r="D228" s="125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</row>
    <row r="229" spans="2:15">
      <c r="B229" s="125"/>
      <c r="C229" s="125"/>
      <c r="D229" s="125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</row>
    <row r="230" spans="2:15">
      <c r="B230" s="126" t="s">
        <v>213</v>
      </c>
      <c r="C230" s="125"/>
      <c r="D230" s="125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</row>
    <row r="231" spans="2:15">
      <c r="B231" s="126" t="s">
        <v>107</v>
      </c>
      <c r="C231" s="125"/>
      <c r="D231" s="125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</row>
    <row r="232" spans="2:15">
      <c r="B232" s="126" t="s">
        <v>195</v>
      </c>
      <c r="C232" s="125"/>
      <c r="D232" s="125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</row>
    <row r="233" spans="2:15">
      <c r="B233" s="126" t="s">
        <v>203</v>
      </c>
      <c r="C233" s="125"/>
      <c r="D233" s="125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</row>
    <row r="234" spans="2:15">
      <c r="B234" s="126" t="s">
        <v>210</v>
      </c>
      <c r="C234" s="125"/>
      <c r="D234" s="125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</row>
    <row r="235" spans="2:15">
      <c r="B235" s="125"/>
      <c r="C235" s="125"/>
      <c r="D235" s="125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</row>
    <row r="236" spans="2:15">
      <c r="B236" s="125"/>
      <c r="C236" s="125"/>
      <c r="D236" s="125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</row>
    <row r="237" spans="2:15">
      <c r="B237" s="125"/>
      <c r="C237" s="125"/>
      <c r="D237" s="125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</row>
    <row r="238" spans="2:15">
      <c r="B238" s="125"/>
      <c r="C238" s="125"/>
      <c r="D238" s="125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</row>
    <row r="239" spans="2:15">
      <c r="B239" s="125"/>
      <c r="C239" s="125"/>
      <c r="D239" s="125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</row>
    <row r="240" spans="2:15">
      <c r="B240" s="125"/>
      <c r="C240" s="125"/>
      <c r="D240" s="125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</row>
    <row r="241" spans="2:15">
      <c r="B241" s="125"/>
      <c r="C241" s="125"/>
      <c r="D241" s="125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</row>
    <row r="242" spans="2:15">
      <c r="B242" s="125"/>
      <c r="C242" s="125"/>
      <c r="D242" s="125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</row>
    <row r="243" spans="2:15">
      <c r="B243" s="125"/>
      <c r="C243" s="125"/>
      <c r="D243" s="125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</row>
    <row r="244" spans="2:15">
      <c r="B244" s="125"/>
      <c r="C244" s="125"/>
      <c r="D244" s="125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</row>
    <row r="245" spans="2:15">
      <c r="B245" s="125"/>
      <c r="C245" s="125"/>
      <c r="D245" s="125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</row>
    <row r="246" spans="2:15">
      <c r="B246" s="125"/>
      <c r="C246" s="125"/>
      <c r="D246" s="125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</row>
    <row r="247" spans="2:15">
      <c r="B247" s="125"/>
      <c r="C247" s="125"/>
      <c r="D247" s="125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</row>
    <row r="248" spans="2:15">
      <c r="B248" s="125"/>
      <c r="C248" s="125"/>
      <c r="D248" s="125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</row>
    <row r="249" spans="2:15">
      <c r="B249" s="125"/>
      <c r="C249" s="125"/>
      <c r="D249" s="125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</row>
    <row r="250" spans="2:15">
      <c r="B250" s="125"/>
      <c r="C250" s="125"/>
      <c r="D250" s="125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</row>
    <row r="251" spans="2:15">
      <c r="B251" s="125"/>
      <c r="C251" s="125"/>
      <c r="D251" s="125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</row>
    <row r="252" spans="2:15">
      <c r="B252" s="125"/>
      <c r="C252" s="125"/>
      <c r="D252" s="125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</row>
    <row r="253" spans="2:15">
      <c r="B253" s="125"/>
      <c r="C253" s="125"/>
      <c r="D253" s="125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</row>
    <row r="254" spans="2:15">
      <c r="B254" s="125"/>
      <c r="C254" s="125"/>
      <c r="D254" s="125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</row>
    <row r="255" spans="2:15">
      <c r="B255" s="125"/>
      <c r="C255" s="125"/>
      <c r="D255" s="125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</row>
    <row r="256" spans="2:15">
      <c r="B256" s="125"/>
      <c r="C256" s="125"/>
      <c r="D256" s="125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</row>
    <row r="257" spans="2:15">
      <c r="B257" s="125"/>
      <c r="C257" s="125"/>
      <c r="D257" s="125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</row>
    <row r="258" spans="2:15">
      <c r="B258" s="125"/>
      <c r="C258" s="125"/>
      <c r="D258" s="125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</row>
    <row r="259" spans="2:15">
      <c r="B259" s="125"/>
      <c r="C259" s="125"/>
      <c r="D259" s="125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</row>
    <row r="260" spans="2:15">
      <c r="B260" s="125"/>
      <c r="C260" s="125"/>
      <c r="D260" s="125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</row>
    <row r="261" spans="2:15">
      <c r="B261" s="125"/>
      <c r="C261" s="125"/>
      <c r="D261" s="125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</row>
    <row r="262" spans="2:15">
      <c r="B262" s="125"/>
      <c r="C262" s="125"/>
      <c r="D262" s="125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</row>
    <row r="263" spans="2:15">
      <c r="B263" s="125"/>
      <c r="C263" s="125"/>
      <c r="D263" s="125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</row>
    <row r="264" spans="2:15">
      <c r="B264" s="125"/>
      <c r="C264" s="125"/>
      <c r="D264" s="125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</row>
    <row r="265" spans="2:15">
      <c r="B265" s="125"/>
      <c r="C265" s="125"/>
      <c r="D265" s="125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</row>
    <row r="266" spans="2:15">
      <c r="B266" s="125"/>
      <c r="C266" s="125"/>
      <c r="D266" s="125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</row>
    <row r="267" spans="2:15">
      <c r="B267" s="125"/>
      <c r="C267" s="125"/>
      <c r="D267" s="125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</row>
    <row r="268" spans="2:15">
      <c r="B268" s="125"/>
      <c r="C268" s="125"/>
      <c r="D268" s="125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</row>
    <row r="269" spans="2:15">
      <c r="B269" s="125"/>
      <c r="C269" s="125"/>
      <c r="D269" s="125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</row>
    <row r="270" spans="2:15">
      <c r="B270" s="125"/>
      <c r="C270" s="125"/>
      <c r="D270" s="125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</row>
    <row r="271" spans="2:15">
      <c r="B271" s="125"/>
      <c r="C271" s="125"/>
      <c r="D271" s="125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</row>
    <row r="272" spans="2:15">
      <c r="B272" s="125"/>
      <c r="C272" s="125"/>
      <c r="D272" s="125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</row>
    <row r="273" spans="2:15">
      <c r="B273" s="131"/>
      <c r="C273" s="125"/>
      <c r="D273" s="125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</row>
    <row r="274" spans="2:15">
      <c r="B274" s="131"/>
      <c r="C274" s="125"/>
      <c r="D274" s="125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</row>
    <row r="275" spans="2:15">
      <c r="B275" s="132"/>
      <c r="C275" s="125"/>
      <c r="D275" s="125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</row>
    <row r="276" spans="2:15">
      <c r="B276" s="125"/>
      <c r="C276" s="125"/>
      <c r="D276" s="125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</row>
    <row r="277" spans="2:15">
      <c r="B277" s="125"/>
      <c r="C277" s="125"/>
      <c r="D277" s="125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</row>
    <row r="278" spans="2:15">
      <c r="B278" s="125"/>
      <c r="C278" s="125"/>
      <c r="D278" s="125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</row>
    <row r="279" spans="2:15">
      <c r="B279" s="125"/>
      <c r="C279" s="125"/>
      <c r="D279" s="125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</row>
    <row r="280" spans="2:15">
      <c r="B280" s="125"/>
      <c r="C280" s="125"/>
      <c r="D280" s="125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</row>
    <row r="281" spans="2:15">
      <c r="B281" s="125"/>
      <c r="C281" s="125"/>
      <c r="D281" s="125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</row>
    <row r="282" spans="2:15">
      <c r="B282" s="125"/>
      <c r="C282" s="125"/>
      <c r="D282" s="125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</row>
    <row r="283" spans="2:15">
      <c r="B283" s="125"/>
      <c r="C283" s="125"/>
      <c r="D283" s="125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</row>
    <row r="284" spans="2:15">
      <c r="B284" s="125"/>
      <c r="C284" s="125"/>
      <c r="D284" s="125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</row>
    <row r="285" spans="2:15">
      <c r="B285" s="125"/>
      <c r="C285" s="125"/>
      <c r="D285" s="125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</row>
    <row r="286" spans="2:15">
      <c r="B286" s="125"/>
      <c r="C286" s="125"/>
      <c r="D286" s="125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</row>
    <row r="287" spans="2:15">
      <c r="B287" s="125"/>
      <c r="C287" s="125"/>
      <c r="D287" s="125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</row>
    <row r="288" spans="2:15">
      <c r="B288" s="125"/>
      <c r="C288" s="125"/>
      <c r="D288" s="125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</row>
    <row r="289" spans="2:15">
      <c r="B289" s="125"/>
      <c r="C289" s="125"/>
      <c r="D289" s="125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</row>
    <row r="290" spans="2:15">
      <c r="B290" s="125"/>
      <c r="C290" s="125"/>
      <c r="D290" s="125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</row>
    <row r="291" spans="2:15">
      <c r="B291" s="125"/>
      <c r="C291" s="125"/>
      <c r="D291" s="125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</row>
    <row r="292" spans="2:15">
      <c r="B292" s="125"/>
      <c r="C292" s="125"/>
      <c r="D292" s="125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</row>
    <row r="293" spans="2:15">
      <c r="B293" s="125"/>
      <c r="C293" s="125"/>
      <c r="D293" s="125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</row>
    <row r="294" spans="2:15">
      <c r="B294" s="131"/>
      <c r="C294" s="125"/>
      <c r="D294" s="125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</row>
    <row r="295" spans="2:15">
      <c r="B295" s="131"/>
      <c r="C295" s="125"/>
      <c r="D295" s="125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</row>
    <row r="296" spans="2:15">
      <c r="B296" s="132"/>
      <c r="C296" s="125"/>
      <c r="D296" s="125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</row>
    <row r="297" spans="2:15">
      <c r="B297" s="125"/>
      <c r="C297" s="125"/>
      <c r="D297" s="125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</row>
    <row r="298" spans="2:15">
      <c r="B298" s="125"/>
      <c r="C298" s="125"/>
      <c r="D298" s="125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</row>
    <row r="299" spans="2:15">
      <c r="B299" s="125"/>
      <c r="C299" s="125"/>
      <c r="D299" s="125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</row>
    <row r="300" spans="2:15">
      <c r="B300" s="125"/>
      <c r="C300" s="125"/>
      <c r="D300" s="125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</row>
    <row r="301" spans="2:15">
      <c r="B301" s="125"/>
      <c r="C301" s="125"/>
      <c r="D301" s="125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</row>
    <row r="302" spans="2:15">
      <c r="B302" s="125"/>
      <c r="C302" s="125"/>
      <c r="D302" s="125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</row>
    <row r="303" spans="2:15">
      <c r="B303" s="125"/>
      <c r="C303" s="125"/>
      <c r="D303" s="125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</row>
    <row r="304" spans="2:15">
      <c r="B304" s="125"/>
      <c r="C304" s="125"/>
      <c r="D304" s="125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</row>
    <row r="305" spans="2:15">
      <c r="B305" s="125"/>
      <c r="C305" s="125"/>
      <c r="D305" s="125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</row>
    <row r="306" spans="2:15">
      <c r="B306" s="125"/>
      <c r="C306" s="125"/>
      <c r="D306" s="125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</row>
    <row r="307" spans="2:15">
      <c r="B307" s="125"/>
      <c r="C307" s="125"/>
      <c r="D307" s="125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</row>
    <row r="308" spans="2:15">
      <c r="B308" s="125"/>
      <c r="C308" s="125"/>
      <c r="D308" s="125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</row>
    <row r="309" spans="2:15">
      <c r="B309" s="125"/>
      <c r="C309" s="125"/>
      <c r="D309" s="125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</row>
    <row r="310" spans="2:15">
      <c r="B310" s="125"/>
      <c r="C310" s="125"/>
      <c r="D310" s="125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</row>
    <row r="311" spans="2:15">
      <c r="B311" s="125"/>
      <c r="C311" s="125"/>
      <c r="D311" s="125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</row>
    <row r="312" spans="2:15">
      <c r="B312" s="125"/>
      <c r="C312" s="125"/>
      <c r="D312" s="125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</row>
    <row r="313" spans="2:15">
      <c r="B313" s="125"/>
      <c r="C313" s="125"/>
      <c r="D313" s="125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</row>
    <row r="314" spans="2:15">
      <c r="B314" s="125"/>
      <c r="C314" s="125"/>
      <c r="D314" s="125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</row>
    <row r="315" spans="2:15">
      <c r="B315" s="125"/>
      <c r="C315" s="125"/>
      <c r="D315" s="125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</row>
    <row r="316" spans="2:15">
      <c r="B316" s="125"/>
      <c r="C316" s="125"/>
      <c r="D316" s="125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</row>
    <row r="317" spans="2:15">
      <c r="B317" s="125"/>
      <c r="C317" s="125"/>
      <c r="D317" s="125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</row>
    <row r="318" spans="2:15">
      <c r="B318" s="125"/>
      <c r="C318" s="125"/>
      <c r="D318" s="125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</row>
    <row r="319" spans="2:15">
      <c r="B319" s="125"/>
      <c r="C319" s="125"/>
      <c r="D319" s="125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</row>
    <row r="320" spans="2:15">
      <c r="B320" s="125"/>
      <c r="C320" s="125"/>
      <c r="D320" s="125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</row>
    <row r="321" spans="2:15">
      <c r="B321" s="125"/>
      <c r="C321" s="125"/>
      <c r="D321" s="125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</row>
    <row r="322" spans="2:15">
      <c r="B322" s="125"/>
      <c r="C322" s="125"/>
      <c r="D322" s="125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</row>
    <row r="323" spans="2:15">
      <c r="B323" s="125"/>
      <c r="C323" s="125"/>
      <c r="D323" s="125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</row>
    <row r="324" spans="2:15">
      <c r="B324" s="125"/>
      <c r="C324" s="125"/>
      <c r="D324" s="125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</row>
    <row r="325" spans="2:15">
      <c r="B325" s="125"/>
      <c r="C325" s="125"/>
      <c r="D325" s="125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</row>
    <row r="326" spans="2:15">
      <c r="B326" s="125"/>
      <c r="C326" s="125"/>
      <c r="D326" s="125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</row>
    <row r="327" spans="2:15">
      <c r="B327" s="125"/>
      <c r="C327" s="125"/>
      <c r="D327" s="125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</row>
    <row r="328" spans="2:15">
      <c r="B328" s="125"/>
      <c r="C328" s="125"/>
      <c r="D328" s="125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</row>
    <row r="329" spans="2:15">
      <c r="B329" s="125"/>
      <c r="C329" s="125"/>
      <c r="D329" s="125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</row>
    <row r="330" spans="2:15">
      <c r="B330" s="125"/>
      <c r="C330" s="125"/>
      <c r="D330" s="125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</row>
    <row r="331" spans="2:15">
      <c r="B331" s="125"/>
      <c r="C331" s="125"/>
      <c r="D331" s="125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</row>
    <row r="332" spans="2:15">
      <c r="B332" s="125"/>
      <c r="C332" s="125"/>
      <c r="D332" s="125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</row>
    <row r="333" spans="2:15">
      <c r="B333" s="125"/>
      <c r="C333" s="125"/>
      <c r="D333" s="125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</row>
    <row r="334" spans="2:15">
      <c r="B334" s="125"/>
      <c r="C334" s="125"/>
      <c r="D334" s="125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</row>
    <row r="335" spans="2:15">
      <c r="B335" s="125"/>
      <c r="C335" s="125"/>
      <c r="D335" s="125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</row>
    <row r="336" spans="2:15">
      <c r="B336" s="125"/>
      <c r="C336" s="125"/>
      <c r="D336" s="125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</row>
    <row r="337" spans="2:15">
      <c r="B337" s="125"/>
      <c r="C337" s="125"/>
      <c r="D337" s="125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</row>
    <row r="338" spans="2:15">
      <c r="B338" s="125"/>
      <c r="C338" s="125"/>
      <c r="D338" s="125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</row>
    <row r="339" spans="2:15">
      <c r="B339" s="125"/>
      <c r="C339" s="125"/>
      <c r="D339" s="125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</row>
    <row r="340" spans="2:15">
      <c r="B340" s="125"/>
      <c r="C340" s="125"/>
      <c r="D340" s="125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</row>
    <row r="341" spans="2:15">
      <c r="B341" s="125"/>
      <c r="C341" s="125"/>
      <c r="D341" s="125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</row>
    <row r="342" spans="2:15">
      <c r="B342" s="125"/>
      <c r="C342" s="125"/>
      <c r="D342" s="125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</row>
    <row r="343" spans="2:15">
      <c r="B343" s="125"/>
      <c r="C343" s="125"/>
      <c r="D343" s="125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</row>
    <row r="344" spans="2:15">
      <c r="B344" s="125"/>
      <c r="C344" s="125"/>
      <c r="D344" s="125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</row>
    <row r="345" spans="2:15">
      <c r="B345" s="125"/>
      <c r="C345" s="125"/>
      <c r="D345" s="125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</row>
    <row r="346" spans="2:15">
      <c r="B346" s="125"/>
      <c r="C346" s="125"/>
      <c r="D346" s="125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</row>
    <row r="347" spans="2:15">
      <c r="B347" s="125"/>
      <c r="C347" s="125"/>
      <c r="D347" s="125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</row>
    <row r="348" spans="2:15">
      <c r="B348" s="125"/>
      <c r="C348" s="125"/>
      <c r="D348" s="125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</row>
    <row r="349" spans="2:15">
      <c r="B349" s="125"/>
      <c r="C349" s="125"/>
      <c r="D349" s="125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</row>
    <row r="350" spans="2:15">
      <c r="B350" s="125"/>
      <c r="C350" s="125"/>
      <c r="D350" s="125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</row>
    <row r="351" spans="2:15">
      <c r="B351" s="125"/>
      <c r="C351" s="125"/>
      <c r="D351" s="125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</row>
    <row r="352" spans="2:15">
      <c r="B352" s="125"/>
      <c r="C352" s="125"/>
      <c r="D352" s="125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</row>
    <row r="353" spans="2:15">
      <c r="B353" s="125"/>
      <c r="C353" s="125"/>
      <c r="D353" s="125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</row>
    <row r="354" spans="2:15">
      <c r="B354" s="125"/>
      <c r="C354" s="125"/>
      <c r="D354" s="125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</row>
    <row r="355" spans="2:15">
      <c r="B355" s="125"/>
      <c r="C355" s="125"/>
      <c r="D355" s="125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</row>
    <row r="356" spans="2:15">
      <c r="B356" s="125"/>
      <c r="C356" s="125"/>
      <c r="D356" s="125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</row>
    <row r="357" spans="2:15">
      <c r="B357" s="125"/>
      <c r="C357" s="125"/>
      <c r="D357" s="125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</row>
    <row r="358" spans="2:15">
      <c r="B358" s="125"/>
      <c r="C358" s="125"/>
      <c r="D358" s="125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</row>
    <row r="359" spans="2:15">
      <c r="B359" s="125"/>
      <c r="C359" s="125"/>
      <c r="D359" s="125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</row>
    <row r="360" spans="2:15">
      <c r="B360" s="125"/>
      <c r="C360" s="125"/>
      <c r="D360" s="125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</row>
    <row r="361" spans="2:15">
      <c r="B361" s="131"/>
      <c r="C361" s="125"/>
      <c r="D361" s="125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</row>
    <row r="362" spans="2:15">
      <c r="B362" s="131"/>
      <c r="C362" s="125"/>
      <c r="D362" s="125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</row>
    <row r="363" spans="2:15">
      <c r="B363" s="132"/>
      <c r="C363" s="125"/>
      <c r="D363" s="125"/>
      <c r="E363" s="125"/>
      <c r="F363" s="125"/>
      <c r="G363" s="125"/>
      <c r="H363" s="110"/>
      <c r="I363" s="110"/>
      <c r="J363" s="110"/>
      <c r="K363" s="110"/>
      <c r="L363" s="110"/>
      <c r="M363" s="110"/>
      <c r="N363" s="110"/>
      <c r="O363" s="110"/>
    </row>
    <row r="364" spans="2:15">
      <c r="B364" s="125"/>
      <c r="C364" s="125"/>
      <c r="D364" s="125"/>
      <c r="E364" s="125"/>
      <c r="F364" s="125"/>
      <c r="G364" s="125"/>
      <c r="H364" s="110"/>
      <c r="I364" s="110"/>
      <c r="J364" s="110"/>
      <c r="K364" s="110"/>
      <c r="L364" s="110"/>
      <c r="M364" s="110"/>
      <c r="N364" s="110"/>
      <c r="O364" s="110"/>
    </row>
    <row r="365" spans="2:15">
      <c r="B365" s="125"/>
      <c r="C365" s="125"/>
      <c r="D365" s="125"/>
      <c r="E365" s="125"/>
      <c r="F365" s="125"/>
      <c r="G365" s="125"/>
      <c r="H365" s="110"/>
      <c r="I365" s="110"/>
      <c r="J365" s="110"/>
      <c r="K365" s="110"/>
      <c r="L365" s="110"/>
      <c r="M365" s="110"/>
      <c r="N365" s="110"/>
      <c r="O365" s="110"/>
    </row>
    <row r="366" spans="2:15">
      <c r="B366" s="125"/>
      <c r="C366" s="125"/>
      <c r="D366" s="125"/>
      <c r="E366" s="125"/>
      <c r="F366" s="125"/>
      <c r="G366" s="125"/>
      <c r="H366" s="110"/>
      <c r="I366" s="110"/>
      <c r="J366" s="110"/>
      <c r="K366" s="110"/>
      <c r="L366" s="110"/>
      <c r="M366" s="110"/>
      <c r="N366" s="110"/>
      <c r="O366" s="110"/>
    </row>
    <row r="367" spans="2:15">
      <c r="B367" s="125"/>
      <c r="C367" s="125"/>
      <c r="D367" s="125"/>
      <c r="E367" s="125"/>
      <c r="F367" s="125"/>
      <c r="G367" s="125"/>
      <c r="H367" s="110"/>
      <c r="I367" s="110"/>
      <c r="J367" s="110"/>
      <c r="K367" s="110"/>
      <c r="L367" s="110"/>
      <c r="M367" s="110"/>
      <c r="N367" s="110"/>
      <c r="O367" s="110"/>
    </row>
    <row r="368" spans="2:15">
      <c r="B368" s="125"/>
      <c r="C368" s="125"/>
      <c r="D368" s="125"/>
      <c r="E368" s="125"/>
      <c r="F368" s="125"/>
      <c r="G368" s="125"/>
      <c r="H368" s="110"/>
      <c r="I368" s="110"/>
      <c r="J368" s="110"/>
      <c r="K368" s="110"/>
      <c r="L368" s="110"/>
      <c r="M368" s="110"/>
      <c r="N368" s="110"/>
      <c r="O368" s="110"/>
    </row>
    <row r="369" spans="2:15">
      <c r="B369" s="125"/>
      <c r="C369" s="125"/>
      <c r="D369" s="125"/>
      <c r="E369" s="125"/>
      <c r="F369" s="125"/>
      <c r="G369" s="125"/>
      <c r="H369" s="110"/>
      <c r="I369" s="110"/>
      <c r="J369" s="110"/>
      <c r="K369" s="110"/>
      <c r="L369" s="110"/>
      <c r="M369" s="110"/>
      <c r="N369" s="110"/>
      <c r="O369" s="110"/>
    </row>
    <row r="370" spans="2:15">
      <c r="B370" s="125"/>
      <c r="C370" s="125"/>
      <c r="D370" s="125"/>
      <c r="E370" s="125"/>
      <c r="F370" s="125"/>
      <c r="G370" s="125"/>
      <c r="H370" s="110"/>
      <c r="I370" s="110"/>
      <c r="J370" s="110"/>
      <c r="K370" s="110"/>
      <c r="L370" s="110"/>
      <c r="M370" s="110"/>
      <c r="N370" s="110"/>
      <c r="O370" s="110"/>
    </row>
    <row r="371" spans="2:15">
      <c r="B371" s="125"/>
      <c r="C371" s="125"/>
      <c r="D371" s="125"/>
      <c r="E371" s="125"/>
      <c r="F371" s="125"/>
      <c r="G371" s="125"/>
      <c r="H371" s="110"/>
      <c r="I371" s="110"/>
      <c r="J371" s="110"/>
      <c r="K371" s="110"/>
      <c r="L371" s="110"/>
      <c r="M371" s="110"/>
      <c r="N371" s="110"/>
      <c r="O371" s="110"/>
    </row>
    <row r="372" spans="2:15">
      <c r="B372" s="125"/>
      <c r="C372" s="125"/>
      <c r="D372" s="125"/>
      <c r="E372" s="125"/>
      <c r="F372" s="125"/>
      <c r="G372" s="125"/>
      <c r="H372" s="110"/>
      <c r="I372" s="110"/>
      <c r="J372" s="110"/>
      <c r="K372" s="110"/>
      <c r="L372" s="110"/>
      <c r="M372" s="110"/>
      <c r="N372" s="110"/>
      <c r="O372" s="110"/>
    </row>
    <row r="373" spans="2:15">
      <c r="B373" s="125"/>
      <c r="C373" s="125"/>
      <c r="D373" s="125"/>
      <c r="E373" s="125"/>
      <c r="F373" s="125"/>
      <c r="G373" s="125"/>
      <c r="H373" s="110"/>
      <c r="I373" s="110"/>
      <c r="J373" s="110"/>
      <c r="K373" s="110"/>
      <c r="L373" s="110"/>
      <c r="M373" s="110"/>
      <c r="N373" s="110"/>
      <c r="O373" s="110"/>
    </row>
    <row r="374" spans="2:15">
      <c r="B374" s="125"/>
      <c r="C374" s="125"/>
      <c r="D374" s="125"/>
      <c r="E374" s="125"/>
      <c r="F374" s="125"/>
      <c r="G374" s="125"/>
      <c r="H374" s="110"/>
      <c r="I374" s="110"/>
      <c r="J374" s="110"/>
      <c r="K374" s="110"/>
      <c r="L374" s="110"/>
      <c r="M374" s="110"/>
      <c r="N374" s="110"/>
      <c r="O374" s="110"/>
    </row>
    <row r="375" spans="2:15">
      <c r="B375" s="125"/>
      <c r="C375" s="125"/>
      <c r="D375" s="125"/>
      <c r="E375" s="125"/>
      <c r="F375" s="125"/>
      <c r="G375" s="125"/>
      <c r="H375" s="110"/>
      <c r="I375" s="110"/>
      <c r="J375" s="110"/>
      <c r="K375" s="110"/>
      <c r="L375" s="110"/>
      <c r="M375" s="110"/>
      <c r="N375" s="110"/>
      <c r="O375" s="110"/>
    </row>
    <row r="376" spans="2:15">
      <c r="B376" s="125"/>
      <c r="C376" s="125"/>
      <c r="D376" s="125"/>
      <c r="E376" s="125"/>
      <c r="F376" s="125"/>
      <c r="G376" s="125"/>
      <c r="H376" s="110"/>
      <c r="I376" s="110"/>
      <c r="J376" s="110"/>
      <c r="K376" s="110"/>
      <c r="L376" s="110"/>
      <c r="M376" s="110"/>
      <c r="N376" s="110"/>
      <c r="O376" s="110"/>
    </row>
    <row r="377" spans="2:15">
      <c r="B377" s="125"/>
      <c r="C377" s="125"/>
      <c r="D377" s="125"/>
      <c r="E377" s="125"/>
      <c r="F377" s="125"/>
      <c r="G377" s="125"/>
      <c r="H377" s="110"/>
      <c r="I377" s="110"/>
      <c r="J377" s="110"/>
      <c r="K377" s="110"/>
      <c r="L377" s="110"/>
      <c r="M377" s="110"/>
      <c r="N377" s="110"/>
      <c r="O377" s="110"/>
    </row>
    <row r="378" spans="2:15">
      <c r="B378" s="125"/>
      <c r="C378" s="125"/>
      <c r="D378" s="125"/>
      <c r="E378" s="125"/>
      <c r="F378" s="125"/>
      <c r="G378" s="125"/>
      <c r="H378" s="110"/>
      <c r="I378" s="110"/>
      <c r="J378" s="110"/>
      <c r="K378" s="110"/>
      <c r="L378" s="110"/>
      <c r="M378" s="110"/>
      <c r="N378" s="110"/>
      <c r="O378" s="110"/>
    </row>
    <row r="379" spans="2:15">
      <c r="B379" s="125"/>
      <c r="C379" s="125"/>
      <c r="D379" s="125"/>
      <c r="E379" s="125"/>
      <c r="F379" s="125"/>
      <c r="G379" s="125"/>
      <c r="H379" s="110"/>
      <c r="I379" s="110"/>
      <c r="J379" s="110"/>
      <c r="K379" s="110"/>
      <c r="L379" s="110"/>
      <c r="M379" s="110"/>
      <c r="N379" s="110"/>
      <c r="O379" s="110"/>
    </row>
    <row r="380" spans="2:15">
      <c r="B380" s="125"/>
      <c r="C380" s="125"/>
      <c r="D380" s="125"/>
      <c r="E380" s="125"/>
      <c r="F380" s="125"/>
      <c r="G380" s="125"/>
      <c r="H380" s="110"/>
      <c r="I380" s="110"/>
      <c r="J380" s="110"/>
      <c r="K380" s="110"/>
      <c r="L380" s="110"/>
      <c r="M380" s="110"/>
      <c r="N380" s="110"/>
      <c r="O380" s="110"/>
    </row>
    <row r="381" spans="2:15">
      <c r="B381" s="125"/>
      <c r="C381" s="125"/>
      <c r="D381" s="125"/>
      <c r="E381" s="125"/>
      <c r="F381" s="125"/>
      <c r="G381" s="125"/>
      <c r="H381" s="110"/>
      <c r="I381" s="110"/>
      <c r="J381" s="110"/>
      <c r="K381" s="110"/>
      <c r="L381" s="110"/>
      <c r="M381" s="110"/>
      <c r="N381" s="110"/>
      <c r="O381" s="110"/>
    </row>
    <row r="382" spans="2:15">
      <c r="B382" s="125"/>
      <c r="C382" s="125"/>
      <c r="D382" s="125"/>
      <c r="E382" s="125"/>
      <c r="F382" s="125"/>
      <c r="G382" s="125"/>
      <c r="H382" s="110"/>
      <c r="I382" s="110"/>
      <c r="J382" s="110"/>
      <c r="K382" s="110"/>
      <c r="L382" s="110"/>
      <c r="M382" s="110"/>
      <c r="N382" s="110"/>
      <c r="O382" s="110"/>
    </row>
    <row r="383" spans="2:15">
      <c r="B383" s="125"/>
      <c r="C383" s="125"/>
      <c r="D383" s="125"/>
      <c r="E383" s="125"/>
      <c r="F383" s="125"/>
      <c r="G383" s="125"/>
      <c r="H383" s="110"/>
      <c r="I383" s="110"/>
      <c r="J383" s="110"/>
      <c r="K383" s="110"/>
      <c r="L383" s="110"/>
      <c r="M383" s="110"/>
      <c r="N383" s="110"/>
      <c r="O383" s="110"/>
    </row>
    <row r="384" spans="2:15">
      <c r="B384" s="125"/>
      <c r="C384" s="125"/>
      <c r="D384" s="125"/>
      <c r="E384" s="125"/>
      <c r="F384" s="125"/>
      <c r="G384" s="125"/>
      <c r="H384" s="110"/>
      <c r="I384" s="110"/>
      <c r="J384" s="110"/>
      <c r="K384" s="110"/>
      <c r="L384" s="110"/>
      <c r="M384" s="110"/>
      <c r="N384" s="110"/>
      <c r="O384" s="110"/>
    </row>
    <row r="385" spans="2:15">
      <c r="B385" s="125"/>
      <c r="C385" s="125"/>
      <c r="D385" s="125"/>
      <c r="E385" s="125"/>
      <c r="F385" s="125"/>
      <c r="G385" s="125"/>
      <c r="H385" s="110"/>
      <c r="I385" s="110"/>
      <c r="J385" s="110"/>
      <c r="K385" s="110"/>
      <c r="L385" s="110"/>
      <c r="M385" s="110"/>
      <c r="N385" s="110"/>
      <c r="O385" s="110"/>
    </row>
    <row r="386" spans="2:15">
      <c r="B386" s="125"/>
      <c r="C386" s="125"/>
      <c r="D386" s="125"/>
      <c r="E386" s="125"/>
      <c r="F386" s="125"/>
      <c r="G386" s="125"/>
      <c r="H386" s="110"/>
      <c r="I386" s="110"/>
      <c r="J386" s="110"/>
      <c r="K386" s="110"/>
      <c r="L386" s="110"/>
      <c r="M386" s="110"/>
      <c r="N386" s="110"/>
      <c r="O386" s="110"/>
    </row>
    <row r="387" spans="2:15">
      <c r="B387" s="125"/>
      <c r="C387" s="125"/>
      <c r="D387" s="125"/>
      <c r="E387" s="125"/>
      <c r="F387" s="125"/>
      <c r="G387" s="125"/>
      <c r="H387" s="110"/>
      <c r="I387" s="110"/>
      <c r="J387" s="110"/>
      <c r="K387" s="110"/>
      <c r="L387" s="110"/>
      <c r="M387" s="110"/>
      <c r="N387" s="110"/>
      <c r="O387" s="110"/>
    </row>
    <row r="388" spans="2:15">
      <c r="B388" s="125"/>
      <c r="C388" s="125"/>
      <c r="D388" s="125"/>
      <c r="E388" s="125"/>
      <c r="F388" s="125"/>
      <c r="G388" s="125"/>
      <c r="H388" s="110"/>
      <c r="I388" s="110"/>
      <c r="J388" s="110"/>
      <c r="K388" s="110"/>
      <c r="L388" s="110"/>
      <c r="M388" s="110"/>
      <c r="N388" s="110"/>
      <c r="O388" s="110"/>
    </row>
    <row r="389" spans="2:15">
      <c r="B389" s="125"/>
      <c r="C389" s="125"/>
      <c r="D389" s="125"/>
      <c r="E389" s="125"/>
      <c r="F389" s="125"/>
      <c r="G389" s="125"/>
      <c r="H389" s="110"/>
      <c r="I389" s="110"/>
      <c r="J389" s="110"/>
      <c r="K389" s="110"/>
      <c r="L389" s="110"/>
      <c r="M389" s="110"/>
      <c r="N389" s="110"/>
      <c r="O389" s="110"/>
    </row>
    <row r="390" spans="2:15">
      <c r="B390" s="125"/>
      <c r="C390" s="125"/>
      <c r="D390" s="125"/>
      <c r="E390" s="125"/>
      <c r="F390" s="125"/>
      <c r="G390" s="125"/>
      <c r="H390" s="110"/>
      <c r="I390" s="110"/>
      <c r="J390" s="110"/>
      <c r="K390" s="110"/>
      <c r="L390" s="110"/>
      <c r="M390" s="110"/>
      <c r="N390" s="110"/>
      <c r="O390" s="110"/>
    </row>
    <row r="391" spans="2:15">
      <c r="B391" s="125"/>
      <c r="C391" s="125"/>
      <c r="D391" s="125"/>
      <c r="E391" s="125"/>
      <c r="F391" s="125"/>
      <c r="G391" s="125"/>
      <c r="H391" s="110"/>
      <c r="I391" s="110"/>
      <c r="J391" s="110"/>
      <c r="K391" s="110"/>
      <c r="L391" s="110"/>
      <c r="M391" s="110"/>
      <c r="N391" s="110"/>
      <c r="O391" s="110"/>
    </row>
    <row r="392" spans="2:15">
      <c r="B392" s="125"/>
      <c r="C392" s="125"/>
      <c r="D392" s="125"/>
      <c r="E392" s="125"/>
      <c r="F392" s="125"/>
      <c r="G392" s="125"/>
      <c r="H392" s="110"/>
      <c r="I392" s="110"/>
      <c r="J392" s="110"/>
      <c r="K392" s="110"/>
      <c r="L392" s="110"/>
      <c r="M392" s="110"/>
      <c r="N392" s="110"/>
      <c r="O392" s="110"/>
    </row>
    <row r="393" spans="2:15">
      <c r="B393" s="125"/>
      <c r="C393" s="125"/>
      <c r="D393" s="125"/>
      <c r="E393" s="125"/>
      <c r="F393" s="125"/>
      <c r="G393" s="125"/>
      <c r="H393" s="110"/>
      <c r="I393" s="110"/>
      <c r="J393" s="110"/>
      <c r="K393" s="110"/>
      <c r="L393" s="110"/>
      <c r="M393" s="110"/>
      <c r="N393" s="110"/>
      <c r="O393" s="110"/>
    </row>
    <row r="394" spans="2:15">
      <c r="B394" s="125"/>
      <c r="C394" s="125"/>
      <c r="D394" s="125"/>
      <c r="E394" s="125"/>
      <c r="F394" s="125"/>
      <c r="G394" s="125"/>
      <c r="H394" s="110"/>
      <c r="I394" s="110"/>
      <c r="J394" s="110"/>
      <c r="K394" s="110"/>
      <c r="L394" s="110"/>
      <c r="M394" s="110"/>
      <c r="N394" s="110"/>
      <c r="O394" s="110"/>
    </row>
    <row r="395" spans="2:15">
      <c r="B395" s="125"/>
      <c r="C395" s="125"/>
      <c r="D395" s="125"/>
      <c r="E395" s="125"/>
      <c r="F395" s="125"/>
      <c r="G395" s="125"/>
      <c r="H395" s="110"/>
      <c r="I395" s="110"/>
      <c r="J395" s="110"/>
      <c r="K395" s="110"/>
      <c r="L395" s="110"/>
      <c r="M395" s="110"/>
      <c r="N395" s="110"/>
      <c r="O395" s="110"/>
    </row>
    <row r="396" spans="2:15">
      <c r="B396" s="125"/>
      <c r="C396" s="125"/>
      <c r="D396" s="125"/>
      <c r="E396" s="125"/>
      <c r="F396" s="125"/>
      <c r="G396" s="125"/>
      <c r="H396" s="110"/>
      <c r="I396" s="110"/>
      <c r="J396" s="110"/>
      <c r="K396" s="110"/>
      <c r="L396" s="110"/>
      <c r="M396" s="110"/>
      <c r="N396" s="110"/>
      <c r="O396" s="110"/>
    </row>
    <row r="397" spans="2:15">
      <c r="B397" s="125"/>
      <c r="C397" s="125"/>
      <c r="D397" s="125"/>
      <c r="E397" s="125"/>
      <c r="F397" s="125"/>
      <c r="G397" s="125"/>
      <c r="H397" s="110"/>
      <c r="I397" s="110"/>
      <c r="J397" s="110"/>
      <c r="K397" s="110"/>
      <c r="L397" s="110"/>
      <c r="M397" s="110"/>
      <c r="N397" s="110"/>
      <c r="O397" s="110"/>
    </row>
    <row r="398" spans="2:15">
      <c r="B398" s="125"/>
      <c r="C398" s="125"/>
      <c r="D398" s="125"/>
      <c r="E398" s="125"/>
      <c r="F398" s="125"/>
      <c r="G398" s="125"/>
      <c r="H398" s="110"/>
      <c r="I398" s="110"/>
      <c r="J398" s="110"/>
      <c r="K398" s="110"/>
      <c r="L398" s="110"/>
      <c r="M398" s="110"/>
      <c r="N398" s="110"/>
      <c r="O398" s="110"/>
    </row>
    <row r="399" spans="2:15">
      <c r="B399" s="125"/>
      <c r="C399" s="125"/>
      <c r="D399" s="125"/>
      <c r="E399" s="125"/>
      <c r="F399" s="125"/>
      <c r="G399" s="125"/>
      <c r="H399" s="110"/>
      <c r="I399" s="110"/>
      <c r="J399" s="110"/>
      <c r="K399" s="110"/>
      <c r="L399" s="110"/>
      <c r="M399" s="110"/>
      <c r="N399" s="110"/>
      <c r="O399" s="110"/>
    </row>
    <row r="400" spans="2:15">
      <c r="B400" s="125"/>
      <c r="C400" s="125"/>
      <c r="D400" s="125"/>
      <c r="E400" s="125"/>
      <c r="F400" s="125"/>
      <c r="G400" s="125"/>
      <c r="H400" s="110"/>
      <c r="I400" s="110"/>
      <c r="J400" s="110"/>
      <c r="K400" s="110"/>
      <c r="L400" s="110"/>
      <c r="M400" s="110"/>
      <c r="N400" s="110"/>
      <c r="O400" s="110"/>
    </row>
    <row r="401" spans="2:15">
      <c r="B401" s="125"/>
      <c r="C401" s="125"/>
      <c r="D401" s="125"/>
      <c r="E401" s="125"/>
      <c r="F401" s="125"/>
      <c r="G401" s="125"/>
      <c r="H401" s="110"/>
      <c r="I401" s="110"/>
      <c r="J401" s="110"/>
      <c r="K401" s="110"/>
      <c r="L401" s="110"/>
      <c r="M401" s="110"/>
      <c r="N401" s="110"/>
      <c r="O401" s="110"/>
    </row>
    <row r="402" spans="2:15">
      <c r="B402" s="125"/>
      <c r="C402" s="125"/>
      <c r="D402" s="125"/>
      <c r="E402" s="125"/>
      <c r="F402" s="125"/>
      <c r="G402" s="125"/>
      <c r="H402" s="110"/>
      <c r="I402" s="110"/>
      <c r="J402" s="110"/>
      <c r="K402" s="110"/>
      <c r="L402" s="110"/>
      <c r="M402" s="110"/>
      <c r="N402" s="110"/>
      <c r="O402" s="110"/>
    </row>
    <row r="403" spans="2:15">
      <c r="B403" s="125"/>
      <c r="C403" s="125"/>
      <c r="D403" s="125"/>
      <c r="E403" s="125"/>
      <c r="F403" s="125"/>
      <c r="G403" s="125"/>
      <c r="H403" s="110"/>
      <c r="I403" s="110"/>
      <c r="J403" s="110"/>
      <c r="K403" s="110"/>
      <c r="L403" s="110"/>
      <c r="M403" s="110"/>
      <c r="N403" s="110"/>
      <c r="O403" s="110"/>
    </row>
    <row r="404" spans="2:15">
      <c r="B404" s="125"/>
      <c r="C404" s="125"/>
      <c r="D404" s="125"/>
      <c r="E404" s="125"/>
      <c r="F404" s="125"/>
      <c r="G404" s="125"/>
      <c r="H404" s="110"/>
      <c r="I404" s="110"/>
      <c r="J404" s="110"/>
      <c r="K404" s="110"/>
      <c r="L404" s="110"/>
      <c r="M404" s="110"/>
      <c r="N404" s="110"/>
      <c r="O404" s="110"/>
    </row>
    <row r="405" spans="2:15">
      <c r="B405" s="125"/>
      <c r="C405" s="125"/>
      <c r="D405" s="125"/>
      <c r="E405" s="125"/>
      <c r="F405" s="125"/>
      <c r="G405" s="125"/>
      <c r="H405" s="110"/>
      <c r="I405" s="110"/>
      <c r="J405" s="110"/>
      <c r="K405" s="110"/>
      <c r="L405" s="110"/>
      <c r="M405" s="110"/>
      <c r="N405" s="110"/>
      <c r="O405" s="110"/>
    </row>
    <row r="406" spans="2:15">
      <c r="B406" s="125"/>
      <c r="C406" s="125"/>
      <c r="D406" s="125"/>
      <c r="E406" s="125"/>
      <c r="F406" s="125"/>
      <c r="G406" s="125"/>
      <c r="H406" s="110"/>
      <c r="I406" s="110"/>
      <c r="J406" s="110"/>
      <c r="K406" s="110"/>
      <c r="L406" s="110"/>
      <c r="M406" s="110"/>
      <c r="N406" s="110"/>
      <c r="O406" s="110"/>
    </row>
    <row r="407" spans="2:15">
      <c r="B407" s="125"/>
      <c r="C407" s="125"/>
      <c r="D407" s="125"/>
      <c r="E407" s="125"/>
      <c r="F407" s="125"/>
      <c r="G407" s="125"/>
      <c r="H407" s="110"/>
      <c r="I407" s="110"/>
      <c r="J407" s="110"/>
      <c r="K407" s="110"/>
      <c r="L407" s="110"/>
      <c r="M407" s="110"/>
      <c r="N407" s="110"/>
      <c r="O407" s="110"/>
    </row>
    <row r="408" spans="2:15">
      <c r="B408" s="125"/>
      <c r="C408" s="125"/>
      <c r="D408" s="125"/>
      <c r="E408" s="125"/>
      <c r="F408" s="125"/>
      <c r="G408" s="125"/>
      <c r="H408" s="110"/>
      <c r="I408" s="110"/>
      <c r="J408" s="110"/>
      <c r="K408" s="110"/>
      <c r="L408" s="110"/>
      <c r="M408" s="110"/>
      <c r="N408" s="110"/>
      <c r="O408" s="110"/>
    </row>
    <row r="409" spans="2:15">
      <c r="B409" s="125"/>
      <c r="C409" s="125"/>
      <c r="D409" s="125"/>
      <c r="E409" s="125"/>
      <c r="F409" s="125"/>
      <c r="G409" s="125"/>
      <c r="H409" s="110"/>
      <c r="I409" s="110"/>
      <c r="J409" s="110"/>
      <c r="K409" s="110"/>
      <c r="L409" s="110"/>
      <c r="M409" s="110"/>
      <c r="N409" s="110"/>
      <c r="O409" s="110"/>
    </row>
    <row r="410" spans="2:15">
      <c r="B410" s="125"/>
      <c r="C410" s="125"/>
      <c r="D410" s="125"/>
      <c r="E410" s="125"/>
      <c r="F410" s="125"/>
      <c r="G410" s="125"/>
      <c r="H410" s="110"/>
      <c r="I410" s="110"/>
      <c r="J410" s="110"/>
      <c r="K410" s="110"/>
      <c r="L410" s="110"/>
      <c r="M410" s="110"/>
      <c r="N410" s="110"/>
      <c r="O410" s="110"/>
    </row>
    <row r="411" spans="2:15">
      <c r="B411" s="125"/>
      <c r="C411" s="125"/>
      <c r="D411" s="125"/>
      <c r="E411" s="125"/>
      <c r="F411" s="125"/>
      <c r="G411" s="125"/>
      <c r="H411" s="110"/>
      <c r="I411" s="110"/>
      <c r="J411" s="110"/>
      <c r="K411" s="110"/>
      <c r="L411" s="110"/>
      <c r="M411" s="110"/>
      <c r="N411" s="110"/>
      <c r="O411" s="110"/>
    </row>
    <row r="412" spans="2:15">
      <c r="B412" s="125"/>
      <c r="C412" s="125"/>
      <c r="D412" s="125"/>
      <c r="E412" s="125"/>
      <c r="F412" s="125"/>
      <c r="G412" s="125"/>
      <c r="H412" s="110"/>
      <c r="I412" s="110"/>
      <c r="J412" s="110"/>
      <c r="K412" s="110"/>
      <c r="L412" s="110"/>
      <c r="M412" s="110"/>
      <c r="N412" s="110"/>
      <c r="O412" s="110"/>
    </row>
    <row r="413" spans="2:15">
      <c r="B413" s="125"/>
      <c r="C413" s="125"/>
      <c r="D413" s="125"/>
      <c r="E413" s="125"/>
      <c r="F413" s="125"/>
      <c r="G413" s="125"/>
      <c r="H413" s="110"/>
      <c r="I413" s="110"/>
      <c r="J413" s="110"/>
      <c r="K413" s="110"/>
      <c r="L413" s="110"/>
      <c r="M413" s="110"/>
      <c r="N413" s="110"/>
      <c r="O413" s="110"/>
    </row>
    <row r="414" spans="2:15">
      <c r="B414" s="125"/>
      <c r="C414" s="125"/>
      <c r="D414" s="125"/>
      <c r="E414" s="125"/>
      <c r="F414" s="125"/>
      <c r="G414" s="125"/>
      <c r="H414" s="110"/>
      <c r="I414" s="110"/>
      <c r="J414" s="110"/>
      <c r="K414" s="110"/>
      <c r="L414" s="110"/>
      <c r="M414" s="110"/>
      <c r="N414" s="110"/>
      <c r="O414" s="110"/>
    </row>
    <row r="415" spans="2:15">
      <c r="B415" s="125"/>
      <c r="C415" s="125"/>
      <c r="D415" s="125"/>
      <c r="E415" s="125"/>
      <c r="F415" s="125"/>
      <c r="G415" s="125"/>
      <c r="H415" s="110"/>
      <c r="I415" s="110"/>
      <c r="J415" s="110"/>
      <c r="K415" s="110"/>
      <c r="L415" s="110"/>
      <c r="M415" s="110"/>
      <c r="N415" s="110"/>
      <c r="O415" s="110"/>
    </row>
    <row r="416" spans="2:15">
      <c r="B416" s="125"/>
      <c r="C416" s="125"/>
      <c r="D416" s="125"/>
      <c r="E416" s="125"/>
      <c r="F416" s="125"/>
      <c r="G416" s="125"/>
      <c r="H416" s="110"/>
      <c r="I416" s="110"/>
      <c r="J416" s="110"/>
      <c r="K416" s="110"/>
      <c r="L416" s="110"/>
      <c r="M416" s="110"/>
      <c r="N416" s="110"/>
      <c r="O416" s="110"/>
    </row>
    <row r="417" spans="2:15">
      <c r="B417" s="125"/>
      <c r="C417" s="125"/>
      <c r="D417" s="125"/>
      <c r="E417" s="125"/>
      <c r="F417" s="125"/>
      <c r="G417" s="125"/>
      <c r="H417" s="110"/>
      <c r="I417" s="110"/>
      <c r="J417" s="110"/>
      <c r="K417" s="110"/>
      <c r="L417" s="110"/>
      <c r="M417" s="110"/>
      <c r="N417" s="110"/>
      <c r="O417" s="110"/>
    </row>
    <row r="418" spans="2:15">
      <c r="B418" s="125"/>
      <c r="C418" s="125"/>
      <c r="D418" s="125"/>
      <c r="E418" s="125"/>
      <c r="F418" s="125"/>
      <c r="G418" s="125"/>
      <c r="H418" s="110"/>
      <c r="I418" s="110"/>
      <c r="J418" s="110"/>
      <c r="K418" s="110"/>
      <c r="L418" s="110"/>
      <c r="M418" s="110"/>
      <c r="N418" s="110"/>
      <c r="O418" s="110"/>
    </row>
    <row r="419" spans="2:15">
      <c r="B419" s="125"/>
      <c r="C419" s="125"/>
      <c r="D419" s="125"/>
      <c r="E419" s="125"/>
      <c r="F419" s="125"/>
      <c r="G419" s="125"/>
      <c r="H419" s="110"/>
      <c r="I419" s="110"/>
      <c r="J419" s="110"/>
      <c r="K419" s="110"/>
      <c r="L419" s="110"/>
      <c r="M419" s="110"/>
      <c r="N419" s="110"/>
      <c r="O419" s="110"/>
    </row>
    <row r="420" spans="2:15">
      <c r="B420" s="125"/>
      <c r="C420" s="125"/>
      <c r="D420" s="125"/>
      <c r="E420" s="125"/>
      <c r="F420" s="125"/>
      <c r="G420" s="125"/>
      <c r="H420" s="110"/>
      <c r="I420" s="110"/>
      <c r="J420" s="110"/>
      <c r="K420" s="110"/>
      <c r="L420" s="110"/>
      <c r="M420" s="110"/>
      <c r="N420" s="110"/>
      <c r="O420" s="110"/>
    </row>
    <row r="421" spans="2:15">
      <c r="B421" s="125"/>
      <c r="C421" s="125"/>
      <c r="D421" s="125"/>
      <c r="E421" s="125"/>
      <c r="F421" s="125"/>
      <c r="G421" s="125"/>
      <c r="H421" s="110"/>
      <c r="I421" s="110"/>
      <c r="J421" s="110"/>
      <c r="K421" s="110"/>
      <c r="L421" s="110"/>
      <c r="M421" s="110"/>
      <c r="N421" s="110"/>
      <c r="O421" s="110"/>
    </row>
    <row r="422" spans="2:15">
      <c r="B422" s="125"/>
      <c r="C422" s="125"/>
      <c r="D422" s="125"/>
      <c r="E422" s="125"/>
      <c r="F422" s="125"/>
      <c r="G422" s="125"/>
      <c r="H422" s="110"/>
      <c r="I422" s="110"/>
      <c r="J422" s="110"/>
      <c r="K422" s="110"/>
      <c r="L422" s="110"/>
      <c r="M422" s="110"/>
      <c r="N422" s="110"/>
      <c r="O422" s="110"/>
    </row>
    <row r="423" spans="2:15">
      <c r="B423" s="125"/>
      <c r="C423" s="125"/>
      <c r="D423" s="125"/>
      <c r="E423" s="125"/>
      <c r="F423" s="125"/>
      <c r="G423" s="125"/>
      <c r="H423" s="110"/>
      <c r="I423" s="110"/>
      <c r="J423" s="110"/>
      <c r="K423" s="110"/>
      <c r="L423" s="110"/>
      <c r="M423" s="110"/>
      <c r="N423" s="110"/>
      <c r="O423" s="110"/>
    </row>
    <row r="424" spans="2:15">
      <c r="B424" s="125"/>
      <c r="C424" s="125"/>
      <c r="D424" s="125"/>
      <c r="E424" s="125"/>
      <c r="F424" s="125"/>
      <c r="G424" s="125"/>
      <c r="H424" s="110"/>
      <c r="I424" s="110"/>
      <c r="J424" s="110"/>
      <c r="K424" s="110"/>
      <c r="L424" s="110"/>
      <c r="M424" s="110"/>
      <c r="N424" s="110"/>
      <c r="O424" s="110"/>
    </row>
    <row r="425" spans="2:15">
      <c r="B425" s="125"/>
      <c r="C425" s="125"/>
      <c r="D425" s="125"/>
      <c r="E425" s="125"/>
      <c r="F425" s="125"/>
      <c r="G425" s="125"/>
      <c r="H425" s="110"/>
      <c r="I425" s="110"/>
      <c r="J425" s="110"/>
      <c r="K425" s="110"/>
      <c r="L425" s="110"/>
      <c r="M425" s="110"/>
      <c r="N425" s="110"/>
      <c r="O425" s="110"/>
    </row>
    <row r="426" spans="2:15">
      <c r="B426" s="125"/>
      <c r="C426" s="125"/>
      <c r="D426" s="125"/>
      <c r="E426" s="125"/>
      <c r="F426" s="125"/>
      <c r="G426" s="125"/>
      <c r="H426" s="110"/>
      <c r="I426" s="110"/>
      <c r="J426" s="110"/>
      <c r="K426" s="110"/>
      <c r="L426" s="110"/>
      <c r="M426" s="110"/>
      <c r="N426" s="110"/>
      <c r="O426" s="110"/>
    </row>
    <row r="427" spans="2:15">
      <c r="B427" s="125"/>
      <c r="C427" s="125"/>
      <c r="D427" s="125"/>
      <c r="E427" s="125"/>
      <c r="F427" s="125"/>
      <c r="G427" s="125"/>
      <c r="H427" s="110"/>
      <c r="I427" s="110"/>
      <c r="J427" s="110"/>
      <c r="K427" s="110"/>
      <c r="L427" s="110"/>
      <c r="M427" s="110"/>
      <c r="N427" s="110"/>
      <c r="O427" s="110"/>
    </row>
    <row r="428" spans="2:15">
      <c r="B428" s="125"/>
      <c r="C428" s="125"/>
      <c r="D428" s="125"/>
      <c r="E428" s="125"/>
      <c r="F428" s="125"/>
      <c r="G428" s="125"/>
      <c r="H428" s="110"/>
      <c r="I428" s="110"/>
      <c r="J428" s="110"/>
      <c r="K428" s="110"/>
      <c r="L428" s="110"/>
      <c r="M428" s="110"/>
      <c r="N428" s="110"/>
      <c r="O428" s="110"/>
    </row>
    <row r="429" spans="2:15">
      <c r="B429" s="125"/>
      <c r="C429" s="125"/>
      <c r="D429" s="125"/>
      <c r="E429" s="125"/>
      <c r="F429" s="125"/>
      <c r="G429" s="125"/>
      <c r="H429" s="110"/>
      <c r="I429" s="110"/>
      <c r="J429" s="110"/>
      <c r="K429" s="110"/>
      <c r="L429" s="110"/>
      <c r="M429" s="110"/>
      <c r="N429" s="110"/>
      <c r="O429" s="110"/>
    </row>
    <row r="430" spans="2:15">
      <c r="B430" s="125"/>
      <c r="C430" s="125"/>
      <c r="D430" s="125"/>
      <c r="E430" s="125"/>
      <c r="F430" s="125"/>
      <c r="G430" s="125"/>
      <c r="H430" s="110"/>
      <c r="I430" s="110"/>
      <c r="J430" s="110"/>
      <c r="K430" s="110"/>
      <c r="L430" s="110"/>
      <c r="M430" s="110"/>
      <c r="N430" s="110"/>
      <c r="O430" s="110"/>
    </row>
    <row r="431" spans="2:15">
      <c r="B431" s="125"/>
      <c r="C431" s="125"/>
      <c r="D431" s="125"/>
      <c r="E431" s="125"/>
      <c r="F431" s="125"/>
      <c r="G431" s="125"/>
      <c r="H431" s="110"/>
      <c r="I431" s="110"/>
      <c r="J431" s="110"/>
      <c r="K431" s="110"/>
      <c r="L431" s="110"/>
      <c r="M431" s="110"/>
      <c r="N431" s="110"/>
      <c r="O431" s="110"/>
    </row>
    <row r="432" spans="2:15">
      <c r="B432" s="125"/>
      <c r="C432" s="125"/>
      <c r="D432" s="125"/>
      <c r="E432" s="125"/>
      <c r="F432" s="125"/>
      <c r="G432" s="125"/>
      <c r="H432" s="110"/>
      <c r="I432" s="110"/>
      <c r="J432" s="110"/>
      <c r="K432" s="110"/>
      <c r="L432" s="110"/>
      <c r="M432" s="110"/>
      <c r="N432" s="110"/>
      <c r="O432" s="110"/>
    </row>
    <row r="433" spans="2:15">
      <c r="B433" s="125"/>
      <c r="C433" s="125"/>
      <c r="D433" s="125"/>
      <c r="E433" s="125"/>
      <c r="F433" s="125"/>
      <c r="G433" s="125"/>
      <c r="H433" s="110"/>
      <c r="I433" s="110"/>
      <c r="J433" s="110"/>
      <c r="K433" s="110"/>
      <c r="L433" s="110"/>
      <c r="M433" s="110"/>
      <c r="N433" s="110"/>
      <c r="O433" s="110"/>
    </row>
    <row r="434" spans="2:15">
      <c r="B434" s="125"/>
      <c r="C434" s="125"/>
      <c r="D434" s="125"/>
      <c r="E434" s="125"/>
      <c r="F434" s="125"/>
      <c r="G434" s="125"/>
      <c r="H434" s="110"/>
      <c r="I434" s="110"/>
      <c r="J434" s="110"/>
      <c r="K434" s="110"/>
      <c r="L434" s="110"/>
      <c r="M434" s="110"/>
      <c r="N434" s="110"/>
      <c r="O434" s="110"/>
    </row>
    <row r="435" spans="2:15">
      <c r="B435" s="125"/>
      <c r="C435" s="125"/>
      <c r="D435" s="125"/>
      <c r="E435" s="125"/>
      <c r="F435" s="125"/>
      <c r="G435" s="125"/>
      <c r="H435" s="110"/>
      <c r="I435" s="110"/>
      <c r="J435" s="110"/>
      <c r="K435" s="110"/>
      <c r="L435" s="110"/>
      <c r="M435" s="110"/>
      <c r="N435" s="110"/>
      <c r="O435" s="110"/>
    </row>
    <row r="436" spans="2:15">
      <c r="B436" s="125"/>
      <c r="C436" s="125"/>
      <c r="D436" s="125"/>
      <c r="E436" s="125"/>
      <c r="F436" s="125"/>
      <c r="G436" s="125"/>
      <c r="H436" s="110"/>
      <c r="I436" s="110"/>
      <c r="J436" s="110"/>
      <c r="K436" s="110"/>
      <c r="L436" s="110"/>
      <c r="M436" s="110"/>
      <c r="N436" s="110"/>
      <c r="O436" s="110"/>
    </row>
    <row r="437" spans="2:15">
      <c r="B437" s="125"/>
      <c r="C437" s="125"/>
      <c r="D437" s="125"/>
      <c r="E437" s="125"/>
      <c r="F437" s="125"/>
      <c r="G437" s="125"/>
      <c r="H437" s="110"/>
      <c r="I437" s="110"/>
      <c r="J437" s="110"/>
      <c r="K437" s="110"/>
      <c r="L437" s="110"/>
      <c r="M437" s="110"/>
      <c r="N437" s="110"/>
      <c r="O437" s="110"/>
    </row>
    <row r="438" spans="2:15">
      <c r="B438" s="125"/>
      <c r="C438" s="125"/>
      <c r="D438" s="125"/>
      <c r="E438" s="125"/>
      <c r="F438" s="125"/>
      <c r="G438" s="125"/>
      <c r="H438" s="110"/>
      <c r="I438" s="110"/>
      <c r="J438" s="110"/>
      <c r="K438" s="110"/>
      <c r="L438" s="110"/>
      <c r="M438" s="110"/>
      <c r="N438" s="110"/>
      <c r="O438" s="110"/>
    </row>
    <row r="439" spans="2:15">
      <c r="B439" s="125"/>
      <c r="C439" s="125"/>
      <c r="D439" s="125"/>
      <c r="E439" s="125"/>
      <c r="F439" s="125"/>
      <c r="G439" s="125"/>
      <c r="H439" s="110"/>
      <c r="I439" s="110"/>
      <c r="J439" s="110"/>
      <c r="K439" s="110"/>
      <c r="L439" s="110"/>
      <c r="M439" s="110"/>
      <c r="N439" s="110"/>
      <c r="O439" s="110"/>
    </row>
    <row r="440" spans="2:15">
      <c r="B440" s="125"/>
      <c r="C440" s="125"/>
      <c r="D440" s="125"/>
      <c r="E440" s="125"/>
      <c r="F440" s="125"/>
      <c r="G440" s="125"/>
      <c r="H440" s="110"/>
      <c r="I440" s="110"/>
      <c r="J440" s="110"/>
      <c r="K440" s="110"/>
      <c r="L440" s="110"/>
      <c r="M440" s="110"/>
      <c r="N440" s="110"/>
      <c r="O440" s="110"/>
    </row>
    <row r="441" spans="2:15">
      <c r="B441" s="125"/>
      <c r="C441" s="125"/>
      <c r="D441" s="125"/>
      <c r="E441" s="125"/>
      <c r="F441" s="125"/>
      <c r="G441" s="125"/>
      <c r="H441" s="110"/>
      <c r="I441" s="110"/>
      <c r="J441" s="110"/>
      <c r="K441" s="110"/>
      <c r="L441" s="110"/>
      <c r="M441" s="110"/>
      <c r="N441" s="110"/>
      <c r="O441" s="110"/>
    </row>
    <row r="442" spans="2:15">
      <c r="B442" s="125"/>
      <c r="C442" s="125"/>
      <c r="D442" s="125"/>
      <c r="E442" s="125"/>
      <c r="F442" s="125"/>
      <c r="G442" s="125"/>
      <c r="H442" s="110"/>
      <c r="I442" s="110"/>
      <c r="J442" s="110"/>
      <c r="K442" s="110"/>
      <c r="L442" s="110"/>
      <c r="M442" s="110"/>
      <c r="N442" s="110"/>
      <c r="O442" s="110"/>
    </row>
    <row r="443" spans="2:15">
      <c r="B443" s="125"/>
      <c r="C443" s="125"/>
      <c r="D443" s="125"/>
      <c r="E443" s="125"/>
      <c r="F443" s="125"/>
      <c r="G443" s="125"/>
      <c r="H443" s="110"/>
      <c r="I443" s="110"/>
      <c r="J443" s="110"/>
      <c r="K443" s="110"/>
      <c r="L443" s="110"/>
      <c r="M443" s="110"/>
      <c r="N443" s="110"/>
      <c r="O443" s="110"/>
    </row>
    <row r="444" spans="2:15">
      <c r="B444" s="125"/>
      <c r="C444" s="125"/>
      <c r="D444" s="125"/>
      <c r="E444" s="125"/>
      <c r="F444" s="125"/>
      <c r="G444" s="125"/>
      <c r="H444" s="110"/>
      <c r="I444" s="110"/>
      <c r="J444" s="110"/>
      <c r="K444" s="110"/>
      <c r="L444" s="110"/>
      <c r="M444" s="110"/>
      <c r="N444" s="110"/>
      <c r="O444" s="110"/>
    </row>
    <row r="445" spans="2:15">
      <c r="B445" s="125"/>
      <c r="C445" s="125"/>
      <c r="D445" s="125"/>
      <c r="E445" s="125"/>
      <c r="F445" s="125"/>
      <c r="G445" s="125"/>
      <c r="H445" s="110"/>
      <c r="I445" s="110"/>
      <c r="J445" s="110"/>
      <c r="K445" s="110"/>
      <c r="L445" s="110"/>
      <c r="M445" s="110"/>
      <c r="N445" s="110"/>
      <c r="O445" s="110"/>
    </row>
    <row r="446" spans="2:15">
      <c r="B446" s="125"/>
      <c r="C446" s="125"/>
      <c r="D446" s="125"/>
      <c r="E446" s="125"/>
      <c r="F446" s="125"/>
      <c r="G446" s="125"/>
      <c r="H446" s="110"/>
      <c r="I446" s="110"/>
      <c r="J446" s="110"/>
      <c r="K446" s="110"/>
      <c r="L446" s="110"/>
      <c r="M446" s="110"/>
      <c r="N446" s="110"/>
      <c r="O446" s="110"/>
    </row>
    <row r="447" spans="2:15">
      <c r="B447" s="125"/>
      <c r="C447" s="125"/>
      <c r="D447" s="125"/>
      <c r="E447" s="125"/>
      <c r="F447" s="125"/>
      <c r="G447" s="125"/>
      <c r="H447" s="110"/>
      <c r="I447" s="110"/>
      <c r="J447" s="110"/>
      <c r="K447" s="110"/>
      <c r="L447" s="110"/>
      <c r="M447" s="110"/>
      <c r="N447" s="110"/>
      <c r="O447" s="110"/>
    </row>
    <row r="448" spans="2:15">
      <c r="B448" s="125"/>
      <c r="C448" s="125"/>
      <c r="D448" s="125"/>
      <c r="E448" s="125"/>
      <c r="F448" s="125"/>
      <c r="G448" s="125"/>
      <c r="H448" s="110"/>
      <c r="I448" s="110"/>
      <c r="J448" s="110"/>
      <c r="K448" s="110"/>
      <c r="L448" s="110"/>
      <c r="M448" s="110"/>
      <c r="N448" s="110"/>
      <c r="O448" s="110"/>
    </row>
    <row r="449" spans="2:15">
      <c r="B449" s="125"/>
      <c r="C449" s="125"/>
      <c r="D449" s="125"/>
      <c r="E449" s="125"/>
      <c r="F449" s="125"/>
      <c r="G449" s="125"/>
      <c r="H449" s="110"/>
      <c r="I449" s="110"/>
      <c r="J449" s="110"/>
      <c r="K449" s="110"/>
      <c r="L449" s="110"/>
      <c r="M449" s="110"/>
      <c r="N449" s="110"/>
      <c r="O449" s="110"/>
    </row>
    <row r="450" spans="2:15">
      <c r="B450" s="125"/>
      <c r="C450" s="125"/>
      <c r="D450" s="125"/>
      <c r="E450" s="125"/>
      <c r="F450" s="125"/>
      <c r="G450" s="125"/>
      <c r="H450" s="110"/>
      <c r="I450" s="110"/>
      <c r="J450" s="110"/>
      <c r="K450" s="110"/>
      <c r="L450" s="110"/>
      <c r="M450" s="110"/>
      <c r="N450" s="110"/>
      <c r="O450" s="110"/>
    </row>
    <row r="451" spans="2:15">
      <c r="B451" s="125"/>
      <c r="C451" s="125"/>
      <c r="D451" s="125"/>
      <c r="E451" s="125"/>
      <c r="F451" s="125"/>
      <c r="G451" s="125"/>
      <c r="H451" s="110"/>
      <c r="I451" s="110"/>
      <c r="J451" s="110"/>
      <c r="K451" s="110"/>
      <c r="L451" s="110"/>
      <c r="M451" s="110"/>
      <c r="N451" s="110"/>
      <c r="O451" s="110"/>
    </row>
    <row r="452" spans="2:15">
      <c r="B452" s="125"/>
      <c r="C452" s="125"/>
      <c r="D452" s="125"/>
      <c r="E452" s="125"/>
      <c r="F452" s="125"/>
      <c r="G452" s="125"/>
      <c r="H452" s="110"/>
      <c r="I452" s="110"/>
      <c r="J452" s="110"/>
      <c r="K452" s="110"/>
      <c r="L452" s="110"/>
      <c r="M452" s="110"/>
      <c r="N452" s="110"/>
      <c r="O452" s="110"/>
    </row>
    <row r="453" spans="2:15">
      <c r="B453" s="125"/>
      <c r="C453" s="125"/>
      <c r="D453" s="125"/>
      <c r="E453" s="125"/>
      <c r="F453" s="125"/>
      <c r="G453" s="125"/>
      <c r="H453" s="110"/>
      <c r="I453" s="110"/>
      <c r="J453" s="110"/>
      <c r="K453" s="110"/>
      <c r="L453" s="110"/>
      <c r="M453" s="110"/>
      <c r="N453" s="110"/>
      <c r="O453" s="110"/>
    </row>
    <row r="454" spans="2:15">
      <c r="B454" s="125"/>
      <c r="C454" s="125"/>
      <c r="D454" s="125"/>
      <c r="E454" s="125"/>
      <c r="F454" s="125"/>
      <c r="G454" s="125"/>
      <c r="H454" s="110"/>
      <c r="I454" s="110"/>
      <c r="J454" s="110"/>
      <c r="K454" s="110"/>
      <c r="L454" s="110"/>
      <c r="M454" s="110"/>
      <c r="N454" s="110"/>
      <c r="O454" s="110"/>
    </row>
    <row r="455" spans="2:15">
      <c r="B455" s="125"/>
      <c r="C455" s="125"/>
      <c r="D455" s="125"/>
      <c r="E455" s="125"/>
      <c r="F455" s="125"/>
      <c r="G455" s="125"/>
      <c r="H455" s="110"/>
      <c r="I455" s="110"/>
      <c r="J455" s="110"/>
      <c r="K455" s="110"/>
      <c r="L455" s="110"/>
      <c r="M455" s="110"/>
      <c r="N455" s="110"/>
      <c r="O455" s="110"/>
    </row>
    <row r="456" spans="2:15">
      <c r="B456" s="125"/>
      <c r="C456" s="125"/>
      <c r="D456" s="125"/>
      <c r="E456" s="125"/>
      <c r="F456" s="125"/>
      <c r="G456" s="125"/>
      <c r="H456" s="110"/>
      <c r="I456" s="110"/>
      <c r="J456" s="110"/>
      <c r="K456" s="110"/>
      <c r="L456" s="110"/>
      <c r="M456" s="110"/>
      <c r="N456" s="110"/>
      <c r="O456" s="110"/>
    </row>
    <row r="457" spans="2:15">
      <c r="B457" s="125"/>
      <c r="C457" s="125"/>
      <c r="D457" s="125"/>
      <c r="E457" s="125"/>
      <c r="F457" s="125"/>
      <c r="G457" s="125"/>
      <c r="H457" s="110"/>
      <c r="I457" s="110"/>
      <c r="J457" s="110"/>
      <c r="K457" s="110"/>
      <c r="L457" s="110"/>
      <c r="M457" s="110"/>
      <c r="N457" s="110"/>
      <c r="O457" s="110"/>
    </row>
    <row r="458" spans="2:15">
      <c r="B458" s="125"/>
      <c r="C458" s="125"/>
      <c r="D458" s="125"/>
      <c r="E458" s="125"/>
      <c r="F458" s="125"/>
      <c r="G458" s="125"/>
      <c r="H458" s="110"/>
      <c r="I458" s="110"/>
      <c r="J458" s="110"/>
      <c r="K458" s="110"/>
      <c r="L458" s="110"/>
      <c r="M458" s="110"/>
      <c r="N458" s="110"/>
      <c r="O458" s="110"/>
    </row>
    <row r="459" spans="2:15">
      <c r="B459" s="125"/>
      <c r="C459" s="125"/>
      <c r="D459" s="125"/>
      <c r="E459" s="125"/>
      <c r="F459" s="125"/>
      <c r="G459" s="125"/>
      <c r="H459" s="110"/>
      <c r="I459" s="110"/>
      <c r="J459" s="110"/>
      <c r="K459" s="110"/>
      <c r="L459" s="110"/>
      <c r="M459" s="110"/>
      <c r="N459" s="110"/>
      <c r="O459" s="110"/>
    </row>
    <row r="460" spans="2:15">
      <c r="B460" s="125"/>
      <c r="C460" s="125"/>
      <c r="D460" s="125"/>
      <c r="E460" s="125"/>
      <c r="F460" s="125"/>
      <c r="G460" s="125"/>
      <c r="H460" s="110"/>
      <c r="I460" s="110"/>
      <c r="J460" s="110"/>
      <c r="K460" s="110"/>
      <c r="L460" s="110"/>
      <c r="M460" s="110"/>
      <c r="N460" s="110"/>
      <c r="O460" s="110"/>
    </row>
    <row r="461" spans="2:15">
      <c r="B461" s="125"/>
      <c r="C461" s="125"/>
      <c r="D461" s="125"/>
      <c r="E461" s="125"/>
      <c r="F461" s="125"/>
      <c r="G461" s="125"/>
      <c r="H461" s="110"/>
      <c r="I461" s="110"/>
      <c r="J461" s="110"/>
      <c r="K461" s="110"/>
      <c r="L461" s="110"/>
      <c r="M461" s="110"/>
      <c r="N461" s="110"/>
      <c r="O461" s="110"/>
    </row>
    <row r="462" spans="2:15">
      <c r="B462" s="125"/>
      <c r="C462" s="125"/>
      <c r="D462" s="125"/>
      <c r="E462" s="125"/>
      <c r="F462" s="125"/>
      <c r="G462" s="125"/>
      <c r="H462" s="110"/>
      <c r="I462" s="110"/>
      <c r="J462" s="110"/>
      <c r="K462" s="110"/>
      <c r="L462" s="110"/>
      <c r="M462" s="110"/>
      <c r="N462" s="110"/>
      <c r="O462" s="110"/>
    </row>
    <row r="463" spans="2:15">
      <c r="B463" s="125"/>
      <c r="C463" s="125"/>
      <c r="D463" s="125"/>
      <c r="E463" s="125"/>
      <c r="F463" s="125"/>
      <c r="G463" s="125"/>
      <c r="H463" s="110"/>
      <c r="I463" s="110"/>
      <c r="J463" s="110"/>
      <c r="K463" s="110"/>
      <c r="L463" s="110"/>
      <c r="M463" s="110"/>
      <c r="N463" s="110"/>
      <c r="O463" s="110"/>
    </row>
    <row r="464" spans="2:15">
      <c r="B464" s="125"/>
      <c r="C464" s="125"/>
      <c r="D464" s="125"/>
      <c r="E464" s="125"/>
      <c r="F464" s="125"/>
      <c r="G464" s="125"/>
      <c r="H464" s="110"/>
      <c r="I464" s="110"/>
      <c r="J464" s="110"/>
      <c r="K464" s="110"/>
      <c r="L464" s="110"/>
      <c r="M464" s="110"/>
      <c r="N464" s="110"/>
      <c r="O464" s="110"/>
    </row>
    <row r="465" spans="2:15">
      <c r="B465" s="125"/>
      <c r="C465" s="125"/>
      <c r="D465" s="125"/>
      <c r="E465" s="125"/>
      <c r="F465" s="125"/>
      <c r="G465" s="125"/>
      <c r="H465" s="110"/>
      <c r="I465" s="110"/>
      <c r="J465" s="110"/>
      <c r="K465" s="110"/>
      <c r="L465" s="110"/>
      <c r="M465" s="110"/>
      <c r="N465" s="110"/>
      <c r="O465" s="110"/>
    </row>
    <row r="466" spans="2:15">
      <c r="B466" s="125"/>
      <c r="C466" s="125"/>
      <c r="D466" s="125"/>
      <c r="E466" s="125"/>
      <c r="F466" s="125"/>
      <c r="G466" s="125"/>
      <c r="H466" s="110"/>
      <c r="I466" s="110"/>
      <c r="J466" s="110"/>
      <c r="K466" s="110"/>
      <c r="L466" s="110"/>
      <c r="M466" s="110"/>
      <c r="N466" s="110"/>
      <c r="O466" s="110"/>
    </row>
    <row r="467" spans="2:15">
      <c r="B467" s="125"/>
      <c r="C467" s="125"/>
      <c r="D467" s="125"/>
      <c r="E467" s="125"/>
      <c r="F467" s="125"/>
      <c r="G467" s="125"/>
      <c r="H467" s="110"/>
      <c r="I467" s="110"/>
      <c r="J467" s="110"/>
      <c r="K467" s="110"/>
      <c r="L467" s="110"/>
      <c r="M467" s="110"/>
      <c r="N467" s="110"/>
      <c r="O467" s="110"/>
    </row>
    <row r="468" spans="2:15">
      <c r="B468" s="125"/>
      <c r="C468" s="125"/>
      <c r="D468" s="125"/>
      <c r="E468" s="125"/>
      <c r="F468" s="125"/>
      <c r="G468" s="125"/>
      <c r="H468" s="110"/>
      <c r="I468" s="110"/>
      <c r="J468" s="110"/>
      <c r="K468" s="110"/>
      <c r="L468" s="110"/>
      <c r="M468" s="110"/>
      <c r="N468" s="110"/>
      <c r="O468" s="110"/>
    </row>
    <row r="469" spans="2:15">
      <c r="B469" s="125"/>
      <c r="C469" s="125"/>
      <c r="D469" s="125"/>
      <c r="E469" s="125"/>
      <c r="F469" s="125"/>
      <c r="G469" s="125"/>
      <c r="H469" s="110"/>
      <c r="I469" s="110"/>
      <c r="J469" s="110"/>
      <c r="K469" s="110"/>
      <c r="L469" s="110"/>
      <c r="M469" s="110"/>
      <c r="N469" s="110"/>
      <c r="O469" s="110"/>
    </row>
    <row r="470" spans="2:15">
      <c r="B470" s="125"/>
      <c r="C470" s="125"/>
      <c r="D470" s="125"/>
      <c r="E470" s="125"/>
      <c r="F470" s="125"/>
      <c r="G470" s="125"/>
      <c r="H470" s="110"/>
      <c r="I470" s="110"/>
      <c r="J470" s="110"/>
      <c r="K470" s="110"/>
      <c r="L470" s="110"/>
      <c r="M470" s="110"/>
      <c r="N470" s="110"/>
      <c r="O470" s="110"/>
    </row>
    <row r="471" spans="2:15">
      <c r="B471" s="125"/>
      <c r="C471" s="125"/>
      <c r="D471" s="125"/>
      <c r="E471" s="125"/>
      <c r="F471" s="125"/>
      <c r="G471" s="125"/>
      <c r="H471" s="110"/>
      <c r="I471" s="110"/>
      <c r="J471" s="110"/>
      <c r="K471" s="110"/>
      <c r="L471" s="110"/>
      <c r="M471" s="110"/>
      <c r="N471" s="110"/>
      <c r="O471" s="110"/>
    </row>
    <row r="472" spans="2:15">
      <c r="B472" s="125"/>
      <c r="C472" s="125"/>
      <c r="D472" s="125"/>
      <c r="E472" s="125"/>
      <c r="F472" s="125"/>
      <c r="G472" s="125"/>
      <c r="H472" s="110"/>
      <c r="I472" s="110"/>
      <c r="J472" s="110"/>
      <c r="K472" s="110"/>
      <c r="L472" s="110"/>
      <c r="M472" s="110"/>
      <c r="N472" s="110"/>
      <c r="O472" s="110"/>
    </row>
    <row r="473" spans="2:15">
      <c r="B473" s="125"/>
      <c r="C473" s="125"/>
      <c r="D473" s="125"/>
      <c r="E473" s="125"/>
      <c r="F473" s="125"/>
      <c r="G473" s="125"/>
      <c r="H473" s="110"/>
      <c r="I473" s="110"/>
      <c r="J473" s="110"/>
      <c r="K473" s="110"/>
      <c r="L473" s="110"/>
      <c r="M473" s="110"/>
      <c r="N473" s="110"/>
      <c r="O473" s="110"/>
    </row>
    <row r="474" spans="2:15">
      <c r="B474" s="125"/>
      <c r="C474" s="125"/>
      <c r="D474" s="125"/>
      <c r="E474" s="125"/>
      <c r="F474" s="125"/>
      <c r="G474" s="125"/>
      <c r="H474" s="110"/>
      <c r="I474" s="110"/>
      <c r="J474" s="110"/>
      <c r="K474" s="110"/>
      <c r="L474" s="110"/>
      <c r="M474" s="110"/>
      <c r="N474" s="110"/>
      <c r="O474" s="110"/>
    </row>
    <row r="475" spans="2:15">
      <c r="B475" s="125"/>
      <c r="C475" s="125"/>
      <c r="D475" s="125"/>
      <c r="E475" s="125"/>
      <c r="F475" s="125"/>
      <c r="G475" s="125"/>
      <c r="H475" s="110"/>
      <c r="I475" s="110"/>
      <c r="J475" s="110"/>
      <c r="K475" s="110"/>
      <c r="L475" s="110"/>
      <c r="M475" s="110"/>
      <c r="N475" s="110"/>
      <c r="O475" s="110"/>
    </row>
    <row r="476" spans="2:15">
      <c r="B476" s="125"/>
      <c r="C476" s="125"/>
      <c r="D476" s="125"/>
      <c r="E476" s="125"/>
      <c r="F476" s="125"/>
      <c r="G476" s="125"/>
      <c r="H476" s="110"/>
      <c r="I476" s="110"/>
      <c r="J476" s="110"/>
      <c r="K476" s="110"/>
      <c r="L476" s="110"/>
      <c r="M476" s="110"/>
      <c r="N476" s="110"/>
      <c r="O476" s="110"/>
    </row>
    <row r="477" spans="2:15">
      <c r="B477" s="125"/>
      <c r="C477" s="125"/>
      <c r="D477" s="125"/>
      <c r="E477" s="125"/>
      <c r="F477" s="125"/>
      <c r="G477" s="125"/>
      <c r="H477" s="110"/>
      <c r="I477" s="110"/>
      <c r="J477" s="110"/>
      <c r="K477" s="110"/>
      <c r="L477" s="110"/>
      <c r="M477" s="110"/>
      <c r="N477" s="110"/>
      <c r="O477" s="110"/>
    </row>
    <row r="478" spans="2:15">
      <c r="B478" s="125"/>
      <c r="C478" s="125"/>
      <c r="D478" s="125"/>
      <c r="E478" s="125"/>
      <c r="F478" s="125"/>
      <c r="G478" s="125"/>
      <c r="H478" s="110"/>
      <c r="I478" s="110"/>
      <c r="J478" s="110"/>
      <c r="K478" s="110"/>
      <c r="L478" s="110"/>
      <c r="M478" s="110"/>
      <c r="N478" s="110"/>
      <c r="O478" s="110"/>
    </row>
    <row r="479" spans="2:15">
      <c r="B479" s="125"/>
      <c r="C479" s="125"/>
      <c r="D479" s="125"/>
      <c r="E479" s="125"/>
      <c r="F479" s="125"/>
      <c r="G479" s="125"/>
      <c r="H479" s="110"/>
      <c r="I479" s="110"/>
      <c r="J479" s="110"/>
      <c r="K479" s="110"/>
      <c r="L479" s="110"/>
      <c r="M479" s="110"/>
      <c r="N479" s="110"/>
      <c r="O479" s="110"/>
    </row>
    <row r="480" spans="2:15">
      <c r="B480" s="125"/>
      <c r="C480" s="125"/>
      <c r="D480" s="125"/>
      <c r="E480" s="125"/>
      <c r="F480" s="125"/>
      <c r="G480" s="125"/>
      <c r="H480" s="110"/>
      <c r="I480" s="110"/>
      <c r="J480" s="110"/>
      <c r="K480" s="110"/>
      <c r="L480" s="110"/>
      <c r="M480" s="110"/>
      <c r="N480" s="110"/>
      <c r="O480" s="110"/>
    </row>
    <row r="481" spans="2:15">
      <c r="B481" s="125"/>
      <c r="C481" s="125"/>
      <c r="D481" s="125"/>
      <c r="E481" s="125"/>
      <c r="F481" s="125"/>
      <c r="G481" s="125"/>
      <c r="H481" s="110"/>
      <c r="I481" s="110"/>
      <c r="J481" s="110"/>
      <c r="K481" s="110"/>
      <c r="L481" s="110"/>
      <c r="M481" s="110"/>
      <c r="N481" s="110"/>
      <c r="O481" s="110"/>
    </row>
    <row r="482" spans="2:15">
      <c r="B482" s="125"/>
      <c r="C482" s="125"/>
      <c r="D482" s="125"/>
      <c r="E482" s="125"/>
      <c r="F482" s="125"/>
      <c r="G482" s="125"/>
      <c r="H482" s="110"/>
      <c r="I482" s="110"/>
      <c r="J482" s="110"/>
      <c r="K482" s="110"/>
      <c r="L482" s="110"/>
      <c r="M482" s="110"/>
      <c r="N482" s="110"/>
      <c r="O482" s="110"/>
    </row>
    <row r="483" spans="2:15">
      <c r="B483" s="125"/>
      <c r="C483" s="125"/>
      <c r="D483" s="125"/>
      <c r="E483" s="125"/>
      <c r="F483" s="125"/>
      <c r="G483" s="125"/>
      <c r="H483" s="110"/>
      <c r="I483" s="110"/>
      <c r="J483" s="110"/>
      <c r="K483" s="110"/>
      <c r="L483" s="110"/>
      <c r="M483" s="110"/>
      <c r="N483" s="110"/>
      <c r="O483" s="110"/>
    </row>
    <row r="484" spans="2:15">
      <c r="B484" s="125"/>
      <c r="C484" s="125"/>
      <c r="D484" s="125"/>
      <c r="E484" s="125"/>
      <c r="F484" s="125"/>
      <c r="G484" s="125"/>
      <c r="H484" s="110"/>
      <c r="I484" s="110"/>
      <c r="J484" s="110"/>
      <c r="K484" s="110"/>
      <c r="L484" s="110"/>
      <c r="M484" s="110"/>
      <c r="N484" s="110"/>
      <c r="O484" s="110"/>
    </row>
    <row r="485" spans="2:15">
      <c r="B485" s="125"/>
      <c r="C485" s="125"/>
      <c r="D485" s="125"/>
      <c r="E485" s="125"/>
      <c r="F485" s="125"/>
      <c r="G485" s="125"/>
      <c r="H485" s="110"/>
      <c r="I485" s="110"/>
      <c r="J485" s="110"/>
      <c r="K485" s="110"/>
      <c r="L485" s="110"/>
      <c r="M485" s="110"/>
      <c r="N485" s="110"/>
      <c r="O485" s="110"/>
    </row>
    <row r="486" spans="2:15">
      <c r="B486" s="125"/>
      <c r="C486" s="125"/>
      <c r="D486" s="125"/>
      <c r="E486" s="125"/>
      <c r="F486" s="125"/>
      <c r="G486" s="125"/>
      <c r="H486" s="110"/>
      <c r="I486" s="110"/>
      <c r="J486" s="110"/>
      <c r="K486" s="110"/>
      <c r="L486" s="110"/>
      <c r="M486" s="110"/>
      <c r="N486" s="110"/>
      <c r="O486" s="110"/>
    </row>
    <row r="487" spans="2:15">
      <c r="B487" s="125"/>
      <c r="C487" s="125"/>
      <c r="D487" s="125"/>
      <c r="E487" s="125"/>
      <c r="F487" s="125"/>
      <c r="G487" s="125"/>
      <c r="H487" s="110"/>
      <c r="I487" s="110"/>
      <c r="J487" s="110"/>
      <c r="K487" s="110"/>
      <c r="L487" s="110"/>
      <c r="M487" s="110"/>
      <c r="N487" s="110"/>
      <c r="O487" s="110"/>
    </row>
    <row r="488" spans="2:15">
      <c r="B488" s="125"/>
      <c r="C488" s="125"/>
      <c r="D488" s="125"/>
      <c r="E488" s="125"/>
      <c r="F488" s="125"/>
      <c r="G488" s="125"/>
      <c r="H488" s="110"/>
      <c r="I488" s="110"/>
      <c r="J488" s="110"/>
      <c r="K488" s="110"/>
      <c r="L488" s="110"/>
      <c r="M488" s="110"/>
      <c r="N488" s="110"/>
      <c r="O488" s="110"/>
    </row>
    <row r="489" spans="2:15">
      <c r="B489" s="125"/>
      <c r="C489" s="125"/>
      <c r="D489" s="125"/>
      <c r="E489" s="125"/>
      <c r="F489" s="125"/>
      <c r="G489" s="125"/>
      <c r="H489" s="110"/>
      <c r="I489" s="110"/>
      <c r="J489" s="110"/>
      <c r="K489" s="110"/>
      <c r="L489" s="110"/>
      <c r="M489" s="110"/>
      <c r="N489" s="110"/>
      <c r="O489" s="110"/>
    </row>
    <row r="490" spans="2:15">
      <c r="B490" s="125"/>
      <c r="C490" s="125"/>
      <c r="D490" s="125"/>
      <c r="E490" s="125"/>
      <c r="F490" s="125"/>
      <c r="G490" s="125"/>
      <c r="H490" s="110"/>
      <c r="I490" s="110"/>
      <c r="J490" s="110"/>
      <c r="K490" s="110"/>
      <c r="L490" s="110"/>
      <c r="M490" s="110"/>
      <c r="N490" s="110"/>
      <c r="O490" s="110"/>
    </row>
    <row r="491" spans="2:15">
      <c r="B491" s="125"/>
      <c r="C491" s="125"/>
      <c r="D491" s="125"/>
      <c r="E491" s="125"/>
      <c r="F491" s="125"/>
      <c r="G491" s="125"/>
      <c r="H491" s="110"/>
      <c r="I491" s="110"/>
      <c r="J491" s="110"/>
      <c r="K491" s="110"/>
      <c r="L491" s="110"/>
      <c r="M491" s="110"/>
      <c r="N491" s="110"/>
      <c r="O491" s="110"/>
    </row>
    <row r="492" spans="2:15">
      <c r="B492" s="125"/>
      <c r="C492" s="125"/>
      <c r="D492" s="125"/>
      <c r="E492" s="125"/>
      <c r="F492" s="125"/>
      <c r="G492" s="125"/>
      <c r="H492" s="110"/>
      <c r="I492" s="110"/>
      <c r="J492" s="110"/>
      <c r="K492" s="110"/>
      <c r="L492" s="110"/>
      <c r="M492" s="110"/>
      <c r="N492" s="110"/>
      <c r="O492" s="110"/>
    </row>
    <row r="493" spans="2:15">
      <c r="B493" s="125"/>
      <c r="C493" s="125"/>
      <c r="D493" s="125"/>
      <c r="E493" s="125"/>
      <c r="F493" s="125"/>
      <c r="G493" s="125"/>
      <c r="H493" s="110"/>
      <c r="I493" s="110"/>
      <c r="J493" s="110"/>
      <c r="K493" s="110"/>
      <c r="L493" s="110"/>
      <c r="M493" s="110"/>
      <c r="N493" s="110"/>
      <c r="O493" s="110"/>
    </row>
    <row r="494" spans="2:15">
      <c r="B494" s="125"/>
      <c r="C494" s="125"/>
      <c r="D494" s="125"/>
      <c r="E494" s="125"/>
      <c r="F494" s="125"/>
      <c r="G494" s="125"/>
      <c r="H494" s="110"/>
      <c r="I494" s="110"/>
      <c r="J494" s="110"/>
      <c r="K494" s="110"/>
      <c r="L494" s="110"/>
      <c r="M494" s="110"/>
      <c r="N494" s="110"/>
      <c r="O494" s="110"/>
    </row>
    <row r="495" spans="2:15">
      <c r="B495" s="125"/>
      <c r="C495" s="125"/>
      <c r="D495" s="125"/>
      <c r="E495" s="125"/>
      <c r="F495" s="125"/>
      <c r="G495" s="125"/>
      <c r="H495" s="110"/>
      <c r="I495" s="110"/>
      <c r="J495" s="110"/>
      <c r="K495" s="110"/>
      <c r="L495" s="110"/>
      <c r="M495" s="110"/>
      <c r="N495" s="110"/>
      <c r="O495" s="110"/>
    </row>
    <row r="496" spans="2:15">
      <c r="B496" s="125"/>
      <c r="C496" s="125"/>
      <c r="D496" s="125"/>
      <c r="E496" s="125"/>
      <c r="F496" s="125"/>
      <c r="G496" s="125"/>
      <c r="H496" s="110"/>
      <c r="I496" s="110"/>
      <c r="J496" s="110"/>
      <c r="K496" s="110"/>
      <c r="L496" s="110"/>
      <c r="M496" s="110"/>
      <c r="N496" s="110"/>
      <c r="O496" s="110"/>
    </row>
    <row r="497" spans="2:15">
      <c r="B497" s="125"/>
      <c r="C497" s="125"/>
      <c r="D497" s="125"/>
      <c r="E497" s="125"/>
      <c r="F497" s="125"/>
      <c r="G497" s="125"/>
      <c r="H497" s="110"/>
      <c r="I497" s="110"/>
      <c r="J497" s="110"/>
      <c r="K497" s="110"/>
      <c r="L497" s="110"/>
      <c r="M497" s="110"/>
      <c r="N497" s="110"/>
      <c r="O497" s="110"/>
    </row>
    <row r="498" spans="2:15">
      <c r="B498" s="125"/>
      <c r="C498" s="125"/>
      <c r="D498" s="125"/>
      <c r="E498" s="125"/>
      <c r="F498" s="125"/>
      <c r="G498" s="125"/>
      <c r="H498" s="110"/>
      <c r="I498" s="110"/>
      <c r="J498" s="110"/>
      <c r="K498" s="110"/>
      <c r="L498" s="110"/>
      <c r="M498" s="110"/>
      <c r="N498" s="110"/>
      <c r="O498" s="110"/>
    </row>
    <row r="499" spans="2:15">
      <c r="B499" s="125"/>
      <c r="C499" s="125"/>
      <c r="D499" s="125"/>
      <c r="E499" s="125"/>
      <c r="F499" s="125"/>
      <c r="G499" s="125"/>
      <c r="H499" s="110"/>
      <c r="I499" s="110"/>
      <c r="J499" s="110"/>
      <c r="K499" s="110"/>
      <c r="L499" s="110"/>
      <c r="M499" s="110"/>
      <c r="N499" s="110"/>
      <c r="O499" s="110"/>
    </row>
    <row r="500" spans="2:15">
      <c r="B500" s="125"/>
      <c r="C500" s="125"/>
      <c r="D500" s="125"/>
      <c r="E500" s="125"/>
      <c r="F500" s="125"/>
      <c r="G500" s="125"/>
      <c r="H500" s="110"/>
      <c r="I500" s="110"/>
      <c r="J500" s="110"/>
      <c r="K500" s="110"/>
      <c r="L500" s="110"/>
      <c r="M500" s="110"/>
      <c r="N500" s="110"/>
      <c r="O500" s="110"/>
    </row>
  </sheetData>
  <sheetProtection sheet="1" objects="1" scenarios="1"/>
  <mergeCells count="2">
    <mergeCell ref="B6:O6"/>
    <mergeCell ref="B7:O7"/>
  </mergeCells>
  <phoneticPr fontId="4" type="noConversion"/>
  <dataValidations count="4">
    <dataValidation allowBlank="1" showInputMessage="1" showErrorMessage="1" sqref="A1 B34 K9 B36:I36 B232 B234"/>
    <dataValidation type="list" allowBlank="1" showInputMessage="1" showErrorMessage="1" sqref="E12:E35 E37:E357">
      <formula1>#REF!</formula1>
    </dataValidation>
    <dataValidation type="list" allowBlank="1" showInputMessage="1" showErrorMessage="1" sqref="H12:H35 H37:H357">
      <formula1>#REF!</formula1>
    </dataValidation>
    <dataValidation type="list" allowBlank="1" showInputMessage="1" showErrorMessage="1" sqref="G12:G35 G125:G363 G105:G123 G37:G103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60.28515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141</v>
      </c>
      <c r="C1" s="67" t="s" vm="1">
        <v>222</v>
      </c>
    </row>
    <row r="2" spans="2:14">
      <c r="B2" s="46" t="s">
        <v>140</v>
      </c>
      <c r="C2" s="67" t="s">
        <v>223</v>
      </c>
    </row>
    <row r="3" spans="2:14">
      <c r="B3" s="46" t="s">
        <v>142</v>
      </c>
      <c r="C3" s="67" t="s">
        <v>224</v>
      </c>
    </row>
    <row r="4" spans="2:14">
      <c r="B4" s="46" t="s">
        <v>143</v>
      </c>
      <c r="C4" s="67">
        <v>9455</v>
      </c>
    </row>
    <row r="6" spans="2:14" ht="26.25" customHeight="1">
      <c r="B6" s="136" t="s">
        <v>169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8"/>
    </row>
    <row r="7" spans="2:14" ht="26.25" customHeight="1">
      <c r="B7" s="136" t="s">
        <v>220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8"/>
    </row>
    <row r="8" spans="2:14" s="3" customFormat="1" ht="74.25" customHeight="1">
      <c r="B8" s="21" t="s">
        <v>110</v>
      </c>
      <c r="C8" s="29" t="s">
        <v>44</v>
      </c>
      <c r="D8" s="29" t="s">
        <v>114</v>
      </c>
      <c r="E8" s="29" t="s">
        <v>112</v>
      </c>
      <c r="F8" s="29" t="s">
        <v>65</v>
      </c>
      <c r="G8" s="29" t="s">
        <v>98</v>
      </c>
      <c r="H8" s="29" t="s">
        <v>197</v>
      </c>
      <c r="I8" s="29" t="s">
        <v>196</v>
      </c>
      <c r="J8" s="29" t="s">
        <v>212</v>
      </c>
      <c r="K8" s="29" t="s">
        <v>61</v>
      </c>
      <c r="L8" s="29" t="s">
        <v>58</v>
      </c>
      <c r="M8" s="29" t="s">
        <v>144</v>
      </c>
      <c r="N8" s="13" t="s">
        <v>146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204</v>
      </c>
      <c r="I9" s="31"/>
      <c r="J9" s="15" t="s">
        <v>200</v>
      </c>
      <c r="K9" s="15" t="s">
        <v>200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215</v>
      </c>
      <c r="C11" s="69"/>
      <c r="D11" s="69"/>
      <c r="E11" s="69"/>
      <c r="F11" s="69"/>
      <c r="G11" s="69"/>
      <c r="H11" s="77"/>
      <c r="I11" s="79"/>
      <c r="J11" s="77">
        <v>8.0468299999999993E-2</v>
      </c>
      <c r="K11" s="77">
        <v>4671.0861447970001</v>
      </c>
      <c r="L11" s="69"/>
      <c r="M11" s="78">
        <v>1</v>
      </c>
      <c r="N11" s="78">
        <f>K11/'סכום נכסי הקרן'!$C$42</f>
        <v>0.13193956499041162</v>
      </c>
    </row>
    <row r="12" spans="2:14">
      <c r="B12" s="70" t="s">
        <v>191</v>
      </c>
      <c r="C12" s="71"/>
      <c r="D12" s="71"/>
      <c r="E12" s="71"/>
      <c r="F12" s="71"/>
      <c r="G12" s="71"/>
      <c r="H12" s="80"/>
      <c r="I12" s="82"/>
      <c r="J12" s="71"/>
      <c r="K12" s="80">
        <v>2664.6302622330004</v>
      </c>
      <c r="L12" s="71"/>
      <c r="M12" s="81">
        <v>0.57045196334070225</v>
      </c>
      <c r="N12" s="81">
        <f>K12/'סכום נכסי הקרן'!$C$42</f>
        <v>7.5265183891098486E-2</v>
      </c>
    </row>
    <row r="13" spans="2:14">
      <c r="B13" s="89" t="s">
        <v>216</v>
      </c>
      <c r="C13" s="71"/>
      <c r="D13" s="71"/>
      <c r="E13" s="71"/>
      <c r="F13" s="71"/>
      <c r="G13" s="71"/>
      <c r="H13" s="80"/>
      <c r="I13" s="82"/>
      <c r="J13" s="71"/>
      <c r="K13" s="80">
        <v>198.50361298499999</v>
      </c>
      <c r="L13" s="71"/>
      <c r="M13" s="81">
        <v>4.2496243235870944E-2</v>
      </c>
      <c r="N13" s="81">
        <f>K13/'סכום נכסי הקרן'!$C$42</f>
        <v>5.6069358462675339E-3</v>
      </c>
    </row>
    <row r="14" spans="2:14">
      <c r="B14" s="76" t="s">
        <v>1615</v>
      </c>
      <c r="C14" s="73" t="s">
        <v>1616</v>
      </c>
      <c r="D14" s="86" t="s">
        <v>115</v>
      </c>
      <c r="E14" s="73" t="s">
        <v>1617</v>
      </c>
      <c r="F14" s="86" t="s">
        <v>1618</v>
      </c>
      <c r="G14" s="86" t="s">
        <v>128</v>
      </c>
      <c r="H14" s="83">
        <v>1322.40165</v>
      </c>
      <c r="I14" s="85">
        <v>1253</v>
      </c>
      <c r="J14" s="73"/>
      <c r="K14" s="83">
        <v>16.569692674999999</v>
      </c>
      <c r="L14" s="84">
        <v>1.8911403673732932E-5</v>
      </c>
      <c r="M14" s="84">
        <v>3.5472890375735297E-3</v>
      </c>
      <c r="N14" s="84">
        <f>K14/'סכום נכסי הקרן'!$C$42</f>
        <v>4.6802777251270738E-4</v>
      </c>
    </row>
    <row r="15" spans="2:14">
      <c r="B15" s="76" t="s">
        <v>1619</v>
      </c>
      <c r="C15" s="73" t="s">
        <v>1620</v>
      </c>
      <c r="D15" s="86" t="s">
        <v>115</v>
      </c>
      <c r="E15" s="73" t="s">
        <v>1617</v>
      </c>
      <c r="F15" s="86" t="s">
        <v>1618</v>
      </c>
      <c r="G15" s="86" t="s">
        <v>128</v>
      </c>
      <c r="H15" s="83">
        <v>2013.8687970000001</v>
      </c>
      <c r="I15" s="85">
        <v>1853</v>
      </c>
      <c r="J15" s="73"/>
      <c r="K15" s="83">
        <v>37.316988803000001</v>
      </c>
      <c r="L15" s="84">
        <v>4.4021769002598461E-5</v>
      </c>
      <c r="M15" s="84">
        <v>7.9889318343157531E-3</v>
      </c>
      <c r="N15" s="84">
        <f>K15/'סכום נכסי הקרן'!$C$42</f>
        <v>1.0540561909576718E-3</v>
      </c>
    </row>
    <row r="16" spans="2:14">
      <c r="B16" s="76" t="s">
        <v>1621</v>
      </c>
      <c r="C16" s="73" t="s">
        <v>1622</v>
      </c>
      <c r="D16" s="86" t="s">
        <v>115</v>
      </c>
      <c r="E16" s="73" t="s">
        <v>1623</v>
      </c>
      <c r="F16" s="86" t="s">
        <v>1618</v>
      </c>
      <c r="G16" s="86" t="s">
        <v>128</v>
      </c>
      <c r="H16" s="83">
        <v>0.84973600000000005</v>
      </c>
      <c r="I16" s="85">
        <v>832.8</v>
      </c>
      <c r="J16" s="73"/>
      <c r="K16" s="83">
        <v>7.0766010000000001E-3</v>
      </c>
      <c r="L16" s="84">
        <v>1.744751798679326E-6</v>
      </c>
      <c r="M16" s="84">
        <v>1.5149797671538213E-6</v>
      </c>
      <c r="N16" s="84">
        <f>K16/'סכום נכסי הקרן'!$C$42</f>
        <v>1.9988577144755028E-7</v>
      </c>
    </row>
    <row r="17" spans="2:14">
      <c r="B17" s="76" t="s">
        <v>1624</v>
      </c>
      <c r="C17" s="73" t="s">
        <v>1625</v>
      </c>
      <c r="D17" s="86" t="s">
        <v>115</v>
      </c>
      <c r="E17" s="73" t="s">
        <v>1623</v>
      </c>
      <c r="F17" s="86" t="s">
        <v>1618</v>
      </c>
      <c r="G17" s="86" t="s">
        <v>128</v>
      </c>
      <c r="H17" s="83">
        <v>2418.5610900000001</v>
      </c>
      <c r="I17" s="85">
        <v>1249</v>
      </c>
      <c r="J17" s="73"/>
      <c r="K17" s="83">
        <v>30.207828014</v>
      </c>
      <c r="L17" s="84">
        <v>2.2241411089328844E-5</v>
      </c>
      <c r="M17" s="84">
        <v>6.4669815707954145E-3</v>
      </c>
      <c r="N17" s="84">
        <f>K17/'סכום נכסי הקרן'!$C$42</f>
        <v>8.5325073525175581E-4</v>
      </c>
    </row>
    <row r="18" spans="2:14">
      <c r="B18" s="76" t="s">
        <v>1626</v>
      </c>
      <c r="C18" s="73" t="s">
        <v>1627</v>
      </c>
      <c r="D18" s="86" t="s">
        <v>115</v>
      </c>
      <c r="E18" s="73" t="s">
        <v>1623</v>
      </c>
      <c r="F18" s="86" t="s">
        <v>1618</v>
      </c>
      <c r="G18" s="86" t="s">
        <v>128</v>
      </c>
      <c r="H18" s="83">
        <v>488.59820000000002</v>
      </c>
      <c r="I18" s="85">
        <v>1834</v>
      </c>
      <c r="J18" s="73"/>
      <c r="K18" s="83">
        <v>8.9608909879999992</v>
      </c>
      <c r="L18" s="84">
        <v>7.6508904911451351E-6</v>
      </c>
      <c r="M18" s="84">
        <v>1.9183741661414871E-3</v>
      </c>
      <c r="N18" s="84">
        <f>K18/'סכום נכסי הקרן'!$C$42</f>
        <v>2.5310945296955147E-4</v>
      </c>
    </row>
    <row r="19" spans="2:14">
      <c r="B19" s="76" t="s">
        <v>1628</v>
      </c>
      <c r="C19" s="73" t="s">
        <v>1629</v>
      </c>
      <c r="D19" s="86" t="s">
        <v>115</v>
      </c>
      <c r="E19" s="73" t="s">
        <v>1630</v>
      </c>
      <c r="F19" s="86" t="s">
        <v>1618</v>
      </c>
      <c r="G19" s="86" t="s">
        <v>128</v>
      </c>
      <c r="H19" s="83">
        <v>28.094397000000001</v>
      </c>
      <c r="I19" s="85">
        <v>18050</v>
      </c>
      <c r="J19" s="73"/>
      <c r="K19" s="83">
        <v>5.0710385679999996</v>
      </c>
      <c r="L19" s="84">
        <v>3.2880587362067101E-6</v>
      </c>
      <c r="M19" s="84">
        <v>1.0856230030457683E-3</v>
      </c>
      <c r="N19" s="84">
        <f>K19/'סכום נכסי הקרן'!$C$42</f>
        <v>1.4323662676544297E-4</v>
      </c>
    </row>
    <row r="20" spans="2:14">
      <c r="B20" s="76" t="s">
        <v>1631</v>
      </c>
      <c r="C20" s="73" t="s">
        <v>1632</v>
      </c>
      <c r="D20" s="86" t="s">
        <v>115</v>
      </c>
      <c r="E20" s="73" t="s">
        <v>1630</v>
      </c>
      <c r="F20" s="86" t="s">
        <v>1618</v>
      </c>
      <c r="G20" s="86" t="s">
        <v>128</v>
      </c>
      <c r="H20" s="83">
        <v>379.19468999999998</v>
      </c>
      <c r="I20" s="85">
        <v>12280</v>
      </c>
      <c r="J20" s="73"/>
      <c r="K20" s="83">
        <v>46.565107931999997</v>
      </c>
      <c r="L20" s="84">
        <v>2.7982328528353902E-5</v>
      </c>
      <c r="M20" s="84">
        <v>9.9687966542573066E-3</v>
      </c>
      <c r="N20" s="84">
        <f>K20/'סכום נכסי הקרן'!$C$42</f>
        <v>1.3152786940405798E-3</v>
      </c>
    </row>
    <row r="21" spans="2:14">
      <c r="B21" s="76" t="s">
        <v>1633</v>
      </c>
      <c r="C21" s="73" t="s">
        <v>1634</v>
      </c>
      <c r="D21" s="86" t="s">
        <v>115</v>
      </c>
      <c r="E21" s="73" t="s">
        <v>1635</v>
      </c>
      <c r="F21" s="86" t="s">
        <v>1618</v>
      </c>
      <c r="G21" s="86" t="s">
        <v>128</v>
      </c>
      <c r="H21" s="83">
        <v>1656.9852000000001</v>
      </c>
      <c r="I21" s="85">
        <v>1268</v>
      </c>
      <c r="J21" s="73"/>
      <c r="K21" s="83">
        <v>21.010572335999999</v>
      </c>
      <c r="L21" s="84">
        <v>8.6470766378513101E-6</v>
      </c>
      <c r="M21" s="84">
        <v>4.4980057495627914E-3</v>
      </c>
      <c r="N21" s="84">
        <f>K21/'סכום נכסי הקרן'!$C$42</f>
        <v>5.9346492192168497E-4</v>
      </c>
    </row>
    <row r="22" spans="2:14">
      <c r="B22" s="76" t="s">
        <v>1636</v>
      </c>
      <c r="C22" s="73" t="s">
        <v>1637</v>
      </c>
      <c r="D22" s="86" t="s">
        <v>115</v>
      </c>
      <c r="E22" s="73" t="s">
        <v>1635</v>
      </c>
      <c r="F22" s="86" t="s">
        <v>1618</v>
      </c>
      <c r="G22" s="86" t="s">
        <v>128</v>
      </c>
      <c r="H22" s="83">
        <v>2.5099999999999998E-4</v>
      </c>
      <c r="I22" s="85">
        <v>1313</v>
      </c>
      <c r="J22" s="73"/>
      <c r="K22" s="83">
        <v>3.292E-6</v>
      </c>
      <c r="L22" s="84">
        <v>2.7642162928106344E-12</v>
      </c>
      <c r="M22" s="84">
        <v>7.0476114076099238E-10</v>
      </c>
      <c r="N22" s="84">
        <f>K22/'סכום נכסי הקרן'!$C$42</f>
        <v>9.2985878334151595E-11</v>
      </c>
    </row>
    <row r="23" spans="2:14">
      <c r="B23" s="76" t="s">
        <v>1638</v>
      </c>
      <c r="C23" s="73" t="s">
        <v>1639</v>
      </c>
      <c r="D23" s="86" t="s">
        <v>115</v>
      </c>
      <c r="E23" s="73" t="s">
        <v>1635</v>
      </c>
      <c r="F23" s="86" t="s">
        <v>1618</v>
      </c>
      <c r="G23" s="86" t="s">
        <v>128</v>
      </c>
      <c r="H23" s="83">
        <v>1794.00513</v>
      </c>
      <c r="I23" s="85">
        <v>1828</v>
      </c>
      <c r="J23" s="73"/>
      <c r="K23" s="83">
        <v>32.794413775999999</v>
      </c>
      <c r="L23" s="84">
        <v>2.0950300214374442E-5</v>
      </c>
      <c r="M23" s="84">
        <v>7.020725535650597E-3</v>
      </c>
      <c r="N23" s="84">
        <f>K23/'סכום נכסי הקרן'!$C$42</f>
        <v>9.2631147309081433E-4</v>
      </c>
    </row>
    <row r="24" spans="2:14">
      <c r="B24" s="72"/>
      <c r="C24" s="73"/>
      <c r="D24" s="73"/>
      <c r="E24" s="73"/>
      <c r="F24" s="73"/>
      <c r="G24" s="73"/>
      <c r="H24" s="83"/>
      <c r="I24" s="85"/>
      <c r="J24" s="73"/>
      <c r="K24" s="73"/>
      <c r="L24" s="73"/>
      <c r="M24" s="84"/>
      <c r="N24" s="73"/>
    </row>
    <row r="25" spans="2:14">
      <c r="B25" s="89" t="s">
        <v>217</v>
      </c>
      <c r="C25" s="71"/>
      <c r="D25" s="71"/>
      <c r="E25" s="71"/>
      <c r="F25" s="71"/>
      <c r="G25" s="71"/>
      <c r="H25" s="80"/>
      <c r="I25" s="82"/>
      <c r="J25" s="71"/>
      <c r="K25" s="80">
        <v>2466.1266492479999</v>
      </c>
      <c r="L25" s="71"/>
      <c r="M25" s="81">
        <v>0.52795572010483116</v>
      </c>
      <c r="N25" s="81">
        <f>K25/'סכום נכסי הקרן'!$C$42</f>
        <v>6.9658248044830937E-2</v>
      </c>
    </row>
    <row r="26" spans="2:14">
      <c r="B26" s="76" t="s">
        <v>1640</v>
      </c>
      <c r="C26" s="73" t="s">
        <v>1641</v>
      </c>
      <c r="D26" s="86" t="s">
        <v>115</v>
      </c>
      <c r="E26" s="73" t="s">
        <v>1617</v>
      </c>
      <c r="F26" s="86" t="s">
        <v>1642</v>
      </c>
      <c r="G26" s="86" t="s">
        <v>128</v>
      </c>
      <c r="H26" s="83">
        <v>2354.84202</v>
      </c>
      <c r="I26" s="85">
        <v>334.15</v>
      </c>
      <c r="J26" s="73"/>
      <c r="K26" s="83">
        <v>7.86870461</v>
      </c>
      <c r="L26" s="84">
        <v>1.6116076853508078E-5</v>
      </c>
      <c r="M26" s="84">
        <v>1.6845556613775455E-3</v>
      </c>
      <c r="N26" s="84">
        <f>K26/'סכום נכסי הקרן'!$C$42</f>
        <v>2.222595411642885E-4</v>
      </c>
    </row>
    <row r="27" spans="2:14">
      <c r="B27" s="76" t="s">
        <v>1643</v>
      </c>
      <c r="C27" s="73" t="s">
        <v>1644</v>
      </c>
      <c r="D27" s="86" t="s">
        <v>115</v>
      </c>
      <c r="E27" s="73" t="s">
        <v>1617</v>
      </c>
      <c r="F27" s="86" t="s">
        <v>1642</v>
      </c>
      <c r="G27" s="86" t="s">
        <v>128</v>
      </c>
      <c r="H27" s="83">
        <v>3197.036349</v>
      </c>
      <c r="I27" s="85">
        <v>309.06</v>
      </c>
      <c r="J27" s="73"/>
      <c r="K27" s="83">
        <v>9.8807605420000009</v>
      </c>
      <c r="L27" s="84">
        <v>1.1855287884055786E-4</v>
      </c>
      <c r="M27" s="84">
        <v>2.1153025732582389E-3</v>
      </c>
      <c r="N27" s="84">
        <f>K27/'סכום נכסי הקרן'!$C$42</f>
        <v>2.7909210133879032E-4</v>
      </c>
    </row>
    <row r="28" spans="2:14">
      <c r="B28" s="76" t="s">
        <v>1645</v>
      </c>
      <c r="C28" s="73" t="s">
        <v>1646</v>
      </c>
      <c r="D28" s="86" t="s">
        <v>115</v>
      </c>
      <c r="E28" s="73" t="s">
        <v>1617</v>
      </c>
      <c r="F28" s="86" t="s">
        <v>1642</v>
      </c>
      <c r="G28" s="86" t="s">
        <v>128</v>
      </c>
      <c r="H28" s="83">
        <v>49950.223698999995</v>
      </c>
      <c r="I28" s="85">
        <v>322.18</v>
      </c>
      <c r="J28" s="73"/>
      <c r="K28" s="83">
        <v>160.92963071400001</v>
      </c>
      <c r="L28" s="84">
        <v>2.1472280351205318E-4</v>
      </c>
      <c r="M28" s="84">
        <v>3.4452293476380284E-2</v>
      </c>
      <c r="N28" s="84">
        <f>K28/'סכום נכסי הקרן'!$C$42</f>
        <v>4.5456206141956104E-3</v>
      </c>
    </row>
    <row r="29" spans="2:14">
      <c r="B29" s="76" t="s">
        <v>1647</v>
      </c>
      <c r="C29" s="73" t="s">
        <v>1648</v>
      </c>
      <c r="D29" s="86" t="s">
        <v>115</v>
      </c>
      <c r="E29" s="73" t="s">
        <v>1617</v>
      </c>
      <c r="F29" s="86" t="s">
        <v>1642</v>
      </c>
      <c r="G29" s="86" t="s">
        <v>128</v>
      </c>
      <c r="H29" s="83">
        <v>1871.8811020000001</v>
      </c>
      <c r="I29" s="85">
        <v>350</v>
      </c>
      <c r="J29" s="73"/>
      <c r="K29" s="83">
        <v>6.5515838560000006</v>
      </c>
      <c r="L29" s="84">
        <v>1.3229821652019328E-5</v>
      </c>
      <c r="M29" s="84">
        <v>1.4025825371038463E-3</v>
      </c>
      <c r="N29" s="84">
        <f>K29/'סכום נכסי הקרן'!$C$42</f>
        <v>1.8505612980862935E-4</v>
      </c>
    </row>
    <row r="30" spans="2:14">
      <c r="B30" s="76" t="s">
        <v>1649</v>
      </c>
      <c r="C30" s="73" t="s">
        <v>1650</v>
      </c>
      <c r="D30" s="86" t="s">
        <v>115</v>
      </c>
      <c r="E30" s="73" t="s">
        <v>1623</v>
      </c>
      <c r="F30" s="86" t="s">
        <v>1642</v>
      </c>
      <c r="G30" s="86" t="s">
        <v>128</v>
      </c>
      <c r="H30" s="83">
        <v>155343.66265300001</v>
      </c>
      <c r="I30" s="85">
        <v>322.83</v>
      </c>
      <c r="J30" s="73"/>
      <c r="K30" s="83">
        <v>501.49594284799997</v>
      </c>
      <c r="L30" s="84">
        <v>4.1017885027292436E-4</v>
      </c>
      <c r="M30" s="84">
        <v>0.10736174142423023</v>
      </c>
      <c r="N30" s="84">
        <f>K30/'סכום נכסי הקרן'!$C$42</f>
        <v>1.4165261460125991E-2</v>
      </c>
    </row>
    <row r="31" spans="2:14">
      <c r="B31" s="76" t="s">
        <v>1651</v>
      </c>
      <c r="C31" s="73" t="s">
        <v>1652</v>
      </c>
      <c r="D31" s="86" t="s">
        <v>115</v>
      </c>
      <c r="E31" s="73" t="s">
        <v>1623</v>
      </c>
      <c r="F31" s="86" t="s">
        <v>1642</v>
      </c>
      <c r="G31" s="86" t="s">
        <v>128</v>
      </c>
      <c r="H31" s="83">
        <v>4947.6702750000004</v>
      </c>
      <c r="I31" s="85">
        <v>331.08</v>
      </c>
      <c r="J31" s="73"/>
      <c r="K31" s="83">
        <v>16.380746748</v>
      </c>
      <c r="L31" s="84">
        <v>1.9954509619426454E-5</v>
      </c>
      <c r="M31" s="84">
        <v>3.5068389321498777E-3</v>
      </c>
      <c r="N31" s="84">
        <f>K31/'סכום נכסי הקרן'!$C$42</f>
        <v>4.6269080319929443E-4</v>
      </c>
    </row>
    <row r="32" spans="2:14">
      <c r="B32" s="76" t="s">
        <v>1653</v>
      </c>
      <c r="C32" s="73" t="s">
        <v>1654</v>
      </c>
      <c r="D32" s="86" t="s">
        <v>115</v>
      </c>
      <c r="E32" s="73" t="s">
        <v>1623</v>
      </c>
      <c r="F32" s="86" t="s">
        <v>1642</v>
      </c>
      <c r="G32" s="86" t="s">
        <v>128</v>
      </c>
      <c r="H32" s="83">
        <v>1635.8417619999998</v>
      </c>
      <c r="I32" s="85">
        <v>310.85000000000002</v>
      </c>
      <c r="J32" s="73"/>
      <c r="K32" s="83">
        <v>5.0850141229999997</v>
      </c>
      <c r="L32" s="84">
        <v>3.3619004590075124E-5</v>
      </c>
      <c r="M32" s="84">
        <v>1.0886149313825144E-3</v>
      </c>
      <c r="N32" s="84">
        <f>K32/'סכום נכסי הקרן'!$C$42</f>
        <v>1.4363138048867574E-4</v>
      </c>
    </row>
    <row r="33" spans="2:14">
      <c r="B33" s="76" t="s">
        <v>1655</v>
      </c>
      <c r="C33" s="73" t="s">
        <v>1656</v>
      </c>
      <c r="D33" s="86" t="s">
        <v>115</v>
      </c>
      <c r="E33" s="73" t="s">
        <v>1623</v>
      </c>
      <c r="F33" s="86" t="s">
        <v>1642</v>
      </c>
      <c r="G33" s="86" t="s">
        <v>128</v>
      </c>
      <c r="H33" s="83">
        <v>7662.7184120000002</v>
      </c>
      <c r="I33" s="85">
        <v>347.66</v>
      </c>
      <c r="J33" s="73"/>
      <c r="K33" s="83">
        <v>26.640206829</v>
      </c>
      <c r="L33" s="84">
        <v>3.4003122784410243E-5</v>
      </c>
      <c r="M33" s="84">
        <v>5.7032146278599089E-3</v>
      </c>
      <c r="N33" s="84">
        <f>K33/'סכום נכסי הקרן'!$C$42</f>
        <v>7.5247965704678874E-4</v>
      </c>
    </row>
    <row r="34" spans="2:14">
      <c r="B34" s="76" t="s">
        <v>1657</v>
      </c>
      <c r="C34" s="73" t="s">
        <v>1658</v>
      </c>
      <c r="D34" s="86" t="s">
        <v>115</v>
      </c>
      <c r="E34" s="73" t="s">
        <v>1630</v>
      </c>
      <c r="F34" s="86" t="s">
        <v>1642</v>
      </c>
      <c r="G34" s="86" t="s">
        <v>128</v>
      </c>
      <c r="H34" s="83">
        <v>16.093014</v>
      </c>
      <c r="I34" s="85">
        <v>3314.37</v>
      </c>
      <c r="J34" s="73"/>
      <c r="K34" s="83">
        <v>0.53338201500000004</v>
      </c>
      <c r="L34" s="84">
        <v>7.4525751419486716E-7</v>
      </c>
      <c r="M34" s="84">
        <v>1.1418800648626877E-4</v>
      </c>
      <c r="N34" s="84">
        <f>K34/'סכום נכסי הקרן'!$C$42</f>
        <v>1.5065915902920601E-5</v>
      </c>
    </row>
    <row r="35" spans="2:14">
      <c r="B35" s="76" t="s">
        <v>1659</v>
      </c>
      <c r="C35" s="73" t="s">
        <v>1660</v>
      </c>
      <c r="D35" s="86" t="s">
        <v>115</v>
      </c>
      <c r="E35" s="73" t="s">
        <v>1630</v>
      </c>
      <c r="F35" s="86" t="s">
        <v>1642</v>
      </c>
      <c r="G35" s="86" t="s">
        <v>128</v>
      </c>
      <c r="H35" s="83">
        <v>71.304047999999995</v>
      </c>
      <c r="I35" s="85">
        <v>3083.05</v>
      </c>
      <c r="J35" s="73"/>
      <c r="K35" s="83">
        <v>2.1983394520000004</v>
      </c>
      <c r="L35" s="84">
        <v>1.2823029933331222E-5</v>
      </c>
      <c r="M35" s="84">
        <v>4.7062704130358907E-4</v>
      </c>
      <c r="N35" s="84">
        <f>K35/'סכום נכסי הקרן'!$C$42</f>
        <v>6.2094327102320021E-5</v>
      </c>
    </row>
    <row r="36" spans="2:14">
      <c r="B36" s="76" t="s">
        <v>1661</v>
      </c>
      <c r="C36" s="73" t="s">
        <v>1662</v>
      </c>
      <c r="D36" s="86" t="s">
        <v>115</v>
      </c>
      <c r="E36" s="73" t="s">
        <v>1630</v>
      </c>
      <c r="F36" s="86" t="s">
        <v>1642</v>
      </c>
      <c r="G36" s="86" t="s">
        <v>128</v>
      </c>
      <c r="H36" s="83">
        <v>34819.695530999998</v>
      </c>
      <c r="I36" s="85">
        <v>3205</v>
      </c>
      <c r="J36" s="73"/>
      <c r="K36" s="83">
        <v>1115.9712417659998</v>
      </c>
      <c r="L36" s="84">
        <v>9.6840296358928761E-4</v>
      </c>
      <c r="M36" s="84">
        <v>0.23891043906545179</v>
      </c>
      <c r="N36" s="84">
        <f>K36/'סכום נכסי הקרן'!$C$42</f>
        <v>3.1521739401963948E-2</v>
      </c>
    </row>
    <row r="37" spans="2:14">
      <c r="B37" s="76" t="s">
        <v>1663</v>
      </c>
      <c r="C37" s="73" t="s">
        <v>1664</v>
      </c>
      <c r="D37" s="86" t="s">
        <v>115</v>
      </c>
      <c r="E37" s="73" t="s">
        <v>1630</v>
      </c>
      <c r="F37" s="86" t="s">
        <v>1642</v>
      </c>
      <c r="G37" s="86" t="s">
        <v>128</v>
      </c>
      <c r="H37" s="83">
        <v>883.27476100000001</v>
      </c>
      <c r="I37" s="85">
        <v>3489.83</v>
      </c>
      <c r="J37" s="73"/>
      <c r="K37" s="83">
        <v>30.824787595</v>
      </c>
      <c r="L37" s="84">
        <v>6.310109193798185E-5</v>
      </c>
      <c r="M37" s="84">
        <v>6.5990621109257254E-3</v>
      </c>
      <c r="N37" s="84">
        <f>K37/'סכום נכסי הקרן'!$C$42</f>
        <v>8.7067738426024768E-4</v>
      </c>
    </row>
    <row r="38" spans="2:14">
      <c r="B38" s="76" t="s">
        <v>1665</v>
      </c>
      <c r="C38" s="73" t="s">
        <v>1666</v>
      </c>
      <c r="D38" s="86" t="s">
        <v>115</v>
      </c>
      <c r="E38" s="73" t="s">
        <v>1635</v>
      </c>
      <c r="F38" s="86" t="s">
        <v>1642</v>
      </c>
      <c r="G38" s="86" t="s">
        <v>128</v>
      </c>
      <c r="H38" s="83">
        <v>2249.7705289999999</v>
      </c>
      <c r="I38" s="85">
        <v>331.5</v>
      </c>
      <c r="J38" s="73"/>
      <c r="K38" s="83">
        <v>7.4579893100000003</v>
      </c>
      <c r="L38" s="84">
        <v>6.9637958013004744E-6</v>
      </c>
      <c r="M38" s="84">
        <v>1.5966285096898198E-3</v>
      </c>
      <c r="N38" s="84">
        <f>K38/'סכום נכסי הקרן'!$C$42</f>
        <v>2.1065847101976403E-4</v>
      </c>
    </row>
    <row r="39" spans="2:14">
      <c r="B39" s="76" t="s">
        <v>1667</v>
      </c>
      <c r="C39" s="73" t="s">
        <v>1668</v>
      </c>
      <c r="D39" s="86" t="s">
        <v>115</v>
      </c>
      <c r="E39" s="73" t="s">
        <v>1635</v>
      </c>
      <c r="F39" s="86" t="s">
        <v>1642</v>
      </c>
      <c r="G39" s="86" t="s">
        <v>128</v>
      </c>
      <c r="H39" s="83">
        <v>1444.6029559999997</v>
      </c>
      <c r="I39" s="85">
        <v>310.3</v>
      </c>
      <c r="J39" s="73"/>
      <c r="K39" s="83">
        <v>4.4826029680000001</v>
      </c>
      <c r="L39" s="84">
        <v>3.7253248176938687E-5</v>
      </c>
      <c r="M39" s="84">
        <v>9.59648961514669E-4</v>
      </c>
      <c r="N39" s="84">
        <f>K39/'סכום נכסי הקרן'!$C$42</f>
        <v>1.2661566652574568E-4</v>
      </c>
    </row>
    <row r="40" spans="2:14">
      <c r="B40" s="76" t="s">
        <v>1669</v>
      </c>
      <c r="C40" s="73" t="s">
        <v>1670</v>
      </c>
      <c r="D40" s="86" t="s">
        <v>115</v>
      </c>
      <c r="E40" s="73" t="s">
        <v>1635</v>
      </c>
      <c r="F40" s="86" t="s">
        <v>1642</v>
      </c>
      <c r="G40" s="86" t="s">
        <v>128</v>
      </c>
      <c r="H40" s="83">
        <v>158610.74222499999</v>
      </c>
      <c r="I40" s="85">
        <v>321.8</v>
      </c>
      <c r="J40" s="73"/>
      <c r="K40" s="83">
        <v>510.409368481</v>
      </c>
      <c r="L40" s="84">
        <v>4.1476337377791196E-4</v>
      </c>
      <c r="M40" s="84">
        <v>0.10926995406615045</v>
      </c>
      <c r="N40" s="84">
        <f>K40/'סכום נכסי הקרן'!$C$42</f>
        <v>1.4417030206010151E-2</v>
      </c>
    </row>
    <row r="41" spans="2:14">
      <c r="B41" s="76" t="s">
        <v>1671</v>
      </c>
      <c r="C41" s="73" t="s">
        <v>1672</v>
      </c>
      <c r="D41" s="86" t="s">
        <v>115</v>
      </c>
      <c r="E41" s="73" t="s">
        <v>1635</v>
      </c>
      <c r="F41" s="86" t="s">
        <v>1642</v>
      </c>
      <c r="G41" s="86" t="s">
        <v>128</v>
      </c>
      <c r="H41" s="83">
        <v>16924.359069999999</v>
      </c>
      <c r="I41" s="85">
        <v>351.07</v>
      </c>
      <c r="J41" s="73"/>
      <c r="K41" s="83">
        <v>59.416347390999995</v>
      </c>
      <c r="L41" s="84">
        <v>7.2888509260916542E-5</v>
      </c>
      <c r="M41" s="84">
        <v>1.2720028179566394E-2</v>
      </c>
      <c r="N41" s="84">
        <f>K41/'סכום נכסי הקרן'!$C$42</f>
        <v>1.6782749846777675E-3</v>
      </c>
    </row>
    <row r="42" spans="2:14">
      <c r="B42" s="72"/>
      <c r="C42" s="73"/>
      <c r="D42" s="73"/>
      <c r="E42" s="73"/>
      <c r="F42" s="73"/>
      <c r="G42" s="73"/>
      <c r="H42" s="83"/>
      <c r="I42" s="85"/>
      <c r="J42" s="73"/>
      <c r="K42" s="73"/>
      <c r="L42" s="73"/>
      <c r="M42" s="84"/>
      <c r="N42" s="73"/>
    </row>
    <row r="43" spans="2:14">
      <c r="B43" s="70" t="s">
        <v>190</v>
      </c>
      <c r="C43" s="71"/>
      <c r="D43" s="71"/>
      <c r="E43" s="71"/>
      <c r="F43" s="71"/>
      <c r="G43" s="71"/>
      <c r="H43" s="80"/>
      <c r="I43" s="82"/>
      <c r="J43" s="80">
        <v>8.0468299999999993E-2</v>
      </c>
      <c r="K43" s="80">
        <v>2006.4558825639997</v>
      </c>
      <c r="L43" s="71"/>
      <c r="M43" s="81">
        <v>0.42954803665929775</v>
      </c>
      <c r="N43" s="81">
        <f>K43/'סכום נכסי הקרן'!$C$42</f>
        <v>5.667438109931313E-2</v>
      </c>
    </row>
    <row r="44" spans="2:14">
      <c r="B44" s="89" t="s">
        <v>218</v>
      </c>
      <c r="C44" s="71"/>
      <c r="D44" s="71"/>
      <c r="E44" s="71"/>
      <c r="F44" s="71"/>
      <c r="G44" s="71"/>
      <c r="H44" s="80"/>
      <c r="I44" s="82"/>
      <c r="J44" s="80">
        <v>8.0468299999999993E-2</v>
      </c>
      <c r="K44" s="80">
        <v>1812.4260477699997</v>
      </c>
      <c r="L44" s="71"/>
      <c r="M44" s="81">
        <v>0.38800955315046232</v>
      </c>
      <c r="N44" s="81">
        <f>K44/'סכום נכסי הקרן'!$C$42</f>
        <v>5.1193811654795994E-2</v>
      </c>
    </row>
    <row r="45" spans="2:14">
      <c r="B45" s="76" t="s">
        <v>1673</v>
      </c>
      <c r="C45" s="73" t="s">
        <v>1674</v>
      </c>
      <c r="D45" s="86" t="s">
        <v>28</v>
      </c>
      <c r="E45" s="73"/>
      <c r="F45" s="86" t="s">
        <v>1618</v>
      </c>
      <c r="G45" s="86" t="s">
        <v>127</v>
      </c>
      <c r="H45" s="83">
        <v>9.850893000000001</v>
      </c>
      <c r="I45" s="85">
        <v>384.21</v>
      </c>
      <c r="J45" s="73"/>
      <c r="K45" s="83">
        <v>0.13492852800000002</v>
      </c>
      <c r="L45" s="84">
        <v>2.0403892130577822E-8</v>
      </c>
      <c r="M45" s="84">
        <v>2.8885900156282357E-5</v>
      </c>
      <c r="N45" s="84">
        <f>K45/'סכום נכסי הקרן'!$C$42</f>
        <v>3.8111931009763571E-6</v>
      </c>
    </row>
    <row r="46" spans="2:14">
      <c r="B46" s="76" t="s">
        <v>1675</v>
      </c>
      <c r="C46" s="73" t="s">
        <v>1676</v>
      </c>
      <c r="D46" s="86" t="s">
        <v>28</v>
      </c>
      <c r="E46" s="73"/>
      <c r="F46" s="86" t="s">
        <v>1618</v>
      </c>
      <c r="G46" s="86" t="s">
        <v>127</v>
      </c>
      <c r="H46" s="83">
        <v>402.23180100000008</v>
      </c>
      <c r="I46" s="85">
        <v>5078.3</v>
      </c>
      <c r="J46" s="73"/>
      <c r="K46" s="83">
        <v>72.820605893000007</v>
      </c>
      <c r="L46" s="84">
        <v>9.4454709600444736E-6</v>
      </c>
      <c r="M46" s="84">
        <v>1.5589651664658971E-2</v>
      </c>
      <c r="N46" s="84">
        <f>K46/'סכום נכסי הקרן'!$C$42</f>
        <v>2.0568918589871509E-3</v>
      </c>
    </row>
    <row r="47" spans="2:14">
      <c r="B47" s="76" t="s">
        <v>1677</v>
      </c>
      <c r="C47" s="73" t="s">
        <v>1678</v>
      </c>
      <c r="D47" s="86" t="s">
        <v>1426</v>
      </c>
      <c r="E47" s="73"/>
      <c r="F47" s="86" t="s">
        <v>1618</v>
      </c>
      <c r="G47" s="86" t="s">
        <v>127</v>
      </c>
      <c r="H47" s="83">
        <v>251.958315</v>
      </c>
      <c r="I47" s="85">
        <v>4424</v>
      </c>
      <c r="J47" s="73"/>
      <c r="K47" s="83">
        <v>39.737756824999998</v>
      </c>
      <c r="L47" s="84">
        <v>1.6978323113207547E-6</v>
      </c>
      <c r="M47" s="84">
        <v>8.5071770447356955E-3</v>
      </c>
      <c r="N47" s="84">
        <f>K47/'סכום נכסי הקרן'!$C$42</f>
        <v>1.1224332385788433E-3</v>
      </c>
    </row>
    <row r="48" spans="2:14">
      <c r="B48" s="76" t="s">
        <v>1679</v>
      </c>
      <c r="C48" s="73" t="s">
        <v>1680</v>
      </c>
      <c r="D48" s="86" t="s">
        <v>1426</v>
      </c>
      <c r="E48" s="73"/>
      <c r="F48" s="86" t="s">
        <v>1618</v>
      </c>
      <c r="G48" s="86" t="s">
        <v>127</v>
      </c>
      <c r="H48" s="83">
        <v>338.176109</v>
      </c>
      <c r="I48" s="85">
        <v>5447</v>
      </c>
      <c r="J48" s="73"/>
      <c r="K48" s="83">
        <v>65.668913812</v>
      </c>
      <c r="L48" s="84">
        <v>1.4660487142579265E-6</v>
      </c>
      <c r="M48" s="84">
        <v>1.4058596175783844E-2</v>
      </c>
      <c r="N48" s="84">
        <f>K48/'סכום נכסי הקרן'!$C$42</f>
        <v>1.8548850638087846E-3</v>
      </c>
    </row>
    <row r="49" spans="2:14">
      <c r="B49" s="76" t="s">
        <v>1681</v>
      </c>
      <c r="C49" s="73" t="s">
        <v>1682</v>
      </c>
      <c r="D49" s="86" t="s">
        <v>117</v>
      </c>
      <c r="E49" s="73"/>
      <c r="F49" s="86" t="s">
        <v>1618</v>
      </c>
      <c r="G49" s="86" t="s">
        <v>136</v>
      </c>
      <c r="H49" s="83">
        <v>3687.881946</v>
      </c>
      <c r="I49" s="85">
        <f>149000/100</f>
        <v>1490</v>
      </c>
      <c r="J49" s="73"/>
      <c r="K49" s="83">
        <v>180.168227137</v>
      </c>
      <c r="L49" s="84">
        <v>1.2236203716621522E-6</v>
      </c>
      <c r="M49" s="84">
        <v>3.8570949357824333E-2</v>
      </c>
      <c r="N49" s="84">
        <f>K49/'סכום נכסי הקרן'!$C$42</f>
        <v>5.0890342795385391E-3</v>
      </c>
    </row>
    <row r="50" spans="2:14">
      <c r="B50" s="76" t="s">
        <v>1683</v>
      </c>
      <c r="C50" s="73" t="s">
        <v>1684</v>
      </c>
      <c r="D50" s="86" t="s">
        <v>1426</v>
      </c>
      <c r="E50" s="73"/>
      <c r="F50" s="86" t="s">
        <v>1618</v>
      </c>
      <c r="G50" s="86" t="s">
        <v>127</v>
      </c>
      <c r="H50" s="83">
        <v>166.82227800000001</v>
      </c>
      <c r="I50" s="85">
        <v>8858</v>
      </c>
      <c r="J50" s="73"/>
      <c r="K50" s="83">
        <v>52.680423477999994</v>
      </c>
      <c r="L50" s="84">
        <v>7.962294824792864E-7</v>
      </c>
      <c r="M50" s="84">
        <v>1.1277981575372856E-2</v>
      </c>
      <c r="N50" s="84">
        <f>K50/'סכום נכסי הקרן'!$C$42</f>
        <v>1.4880119830245719E-3</v>
      </c>
    </row>
    <row r="51" spans="2:14">
      <c r="B51" s="76" t="s">
        <v>1685</v>
      </c>
      <c r="C51" s="73" t="s">
        <v>1686</v>
      </c>
      <c r="D51" s="86" t="s">
        <v>28</v>
      </c>
      <c r="E51" s="73"/>
      <c r="F51" s="86" t="s">
        <v>1618</v>
      </c>
      <c r="G51" s="86" t="s">
        <v>135</v>
      </c>
      <c r="H51" s="83">
        <v>527.37314800000001</v>
      </c>
      <c r="I51" s="85">
        <v>3066</v>
      </c>
      <c r="J51" s="73"/>
      <c r="K51" s="83">
        <v>40.426385668000002</v>
      </c>
      <c r="L51" s="84">
        <v>9.4012204703263286E-6</v>
      </c>
      <c r="M51" s="84">
        <v>8.6546007534093299E-3</v>
      </c>
      <c r="N51" s="84">
        <f>K51/'סכום נכסי הקרן'!$C$42</f>
        <v>1.1418842585705158E-3</v>
      </c>
    </row>
    <row r="52" spans="2:14">
      <c r="B52" s="76" t="s">
        <v>1687</v>
      </c>
      <c r="C52" s="73" t="s">
        <v>1688</v>
      </c>
      <c r="D52" s="86" t="s">
        <v>116</v>
      </c>
      <c r="E52" s="73"/>
      <c r="F52" s="86" t="s">
        <v>1618</v>
      </c>
      <c r="G52" s="86" t="s">
        <v>127</v>
      </c>
      <c r="H52" s="83">
        <v>1967.477429</v>
      </c>
      <c r="I52" s="85">
        <v>403</v>
      </c>
      <c r="J52" s="73"/>
      <c r="K52" s="83">
        <v>28.266649843000003</v>
      </c>
      <c r="L52" s="84">
        <v>1.0678303549525102E-5</v>
      </c>
      <c r="M52" s="84">
        <v>6.0514083805723604E-3</v>
      </c>
      <c r="N52" s="84">
        <f>K52/'סכום נכסי הקרן'!$C$42</f>
        <v>7.9842018931204845E-4</v>
      </c>
    </row>
    <row r="53" spans="2:14">
      <c r="B53" s="76" t="s">
        <v>1689</v>
      </c>
      <c r="C53" s="73" t="s">
        <v>1690</v>
      </c>
      <c r="D53" s="86" t="s">
        <v>1426</v>
      </c>
      <c r="E53" s="73"/>
      <c r="F53" s="86" t="s">
        <v>1618</v>
      </c>
      <c r="G53" s="86" t="s">
        <v>127</v>
      </c>
      <c r="H53" s="83">
        <v>158.60153700000001</v>
      </c>
      <c r="I53" s="85">
        <v>5901</v>
      </c>
      <c r="J53" s="73"/>
      <c r="K53" s="83">
        <v>33.365108501000002</v>
      </c>
      <c r="L53" s="84">
        <v>1.3575876688408404E-6</v>
      </c>
      <c r="M53" s="84">
        <v>7.1429015579523225E-3</v>
      </c>
      <c r="N53" s="84">
        <f>K53/'סכום נכסי הקרן'!$C$42</f>
        <v>9.4243132432556291E-4</v>
      </c>
    </row>
    <row r="54" spans="2:14">
      <c r="B54" s="76" t="s">
        <v>1691</v>
      </c>
      <c r="C54" s="73" t="s">
        <v>1692</v>
      </c>
      <c r="D54" s="86" t="s">
        <v>1426</v>
      </c>
      <c r="E54" s="73"/>
      <c r="F54" s="86" t="s">
        <v>1618</v>
      </c>
      <c r="G54" s="86" t="s">
        <v>127</v>
      </c>
      <c r="H54" s="83">
        <v>154.624785</v>
      </c>
      <c r="I54" s="85">
        <v>4788</v>
      </c>
      <c r="J54" s="73"/>
      <c r="K54" s="83">
        <v>26.393244726000002</v>
      </c>
      <c r="L54" s="84">
        <v>1.1894214230769231E-5</v>
      </c>
      <c r="M54" s="84">
        <v>5.650344247108083E-3</v>
      </c>
      <c r="N54" s="84">
        <f>K54/'סכום נכסי הקרן'!$C$42</f>
        <v>7.4550396200951535E-4</v>
      </c>
    </row>
    <row r="55" spans="2:14">
      <c r="B55" s="76" t="s">
        <v>1693</v>
      </c>
      <c r="C55" s="73" t="s">
        <v>1694</v>
      </c>
      <c r="D55" s="86" t="s">
        <v>116</v>
      </c>
      <c r="E55" s="73"/>
      <c r="F55" s="86" t="s">
        <v>1618</v>
      </c>
      <c r="G55" s="86" t="s">
        <v>127</v>
      </c>
      <c r="H55" s="83">
        <v>1170.4665</v>
      </c>
      <c r="I55" s="85">
        <v>483.88</v>
      </c>
      <c r="J55" s="73"/>
      <c r="K55" s="83">
        <v>20.190924015</v>
      </c>
      <c r="L55" s="84">
        <v>4.6069139063390945E-5</v>
      </c>
      <c r="M55" s="84">
        <v>4.3225330017709349E-3</v>
      </c>
      <c r="N55" s="84">
        <f>K55/'סכום נכסי הקרן'!$C$42</f>
        <v>5.7031312391035531E-4</v>
      </c>
    </row>
    <row r="56" spans="2:14">
      <c r="B56" s="76" t="s">
        <v>1695</v>
      </c>
      <c r="C56" s="73" t="s">
        <v>1696</v>
      </c>
      <c r="D56" s="86" t="s">
        <v>28</v>
      </c>
      <c r="E56" s="73"/>
      <c r="F56" s="86" t="s">
        <v>1618</v>
      </c>
      <c r="G56" s="86" t="s">
        <v>129</v>
      </c>
      <c r="H56" s="83">
        <v>63.498423999999993</v>
      </c>
      <c r="I56" s="85">
        <v>2836</v>
      </c>
      <c r="J56" s="73"/>
      <c r="K56" s="83">
        <v>7.0237198960000002</v>
      </c>
      <c r="L56" s="84">
        <v>9.7689883076923072E-6</v>
      </c>
      <c r="M56" s="84">
        <v>1.503658823296063E-3</v>
      </c>
      <c r="N56" s="84">
        <f>K56/'סכום נכסי הקרן'!$C$42</f>
        <v>1.9839209103967675E-4</v>
      </c>
    </row>
    <row r="57" spans="2:14">
      <c r="B57" s="76" t="s">
        <v>1697</v>
      </c>
      <c r="C57" s="73" t="s">
        <v>1698</v>
      </c>
      <c r="D57" s="86" t="s">
        <v>116</v>
      </c>
      <c r="E57" s="73"/>
      <c r="F57" s="86" t="s">
        <v>1618</v>
      </c>
      <c r="G57" s="86" t="s">
        <v>127</v>
      </c>
      <c r="H57" s="83">
        <v>1776.3802900000001</v>
      </c>
      <c r="I57" s="85">
        <v>2299.5</v>
      </c>
      <c r="J57" s="73"/>
      <c r="K57" s="83">
        <v>145.62263801100002</v>
      </c>
      <c r="L57" s="84">
        <v>3.5315890778268705E-6</v>
      </c>
      <c r="M57" s="84">
        <v>3.1175327000381964E-2</v>
      </c>
      <c r="N57" s="84">
        <f>K57/'סכום נכסי הקרן'!$C$42</f>
        <v>4.1132590828642304E-3</v>
      </c>
    </row>
    <row r="58" spans="2:14">
      <c r="B58" s="76" t="s">
        <v>1699</v>
      </c>
      <c r="C58" s="73" t="s">
        <v>1700</v>
      </c>
      <c r="D58" s="86" t="s">
        <v>1701</v>
      </c>
      <c r="E58" s="73"/>
      <c r="F58" s="86" t="s">
        <v>1618</v>
      </c>
      <c r="G58" s="86" t="s">
        <v>132</v>
      </c>
      <c r="H58" s="83">
        <v>8901.8290799999995</v>
      </c>
      <c r="I58" s="85">
        <v>2385</v>
      </c>
      <c r="J58" s="73"/>
      <c r="K58" s="83">
        <v>97.636489804999997</v>
      </c>
      <c r="L58" s="84">
        <v>3.8636629107007239E-5</v>
      </c>
      <c r="M58" s="84">
        <v>2.0902309822257232E-2</v>
      </c>
      <c r="N58" s="84">
        <f>K58/'סכום נכסי הקרן'!$C$42</f>
        <v>2.7578416652434272E-3</v>
      </c>
    </row>
    <row r="59" spans="2:14">
      <c r="B59" s="76" t="s">
        <v>1702</v>
      </c>
      <c r="C59" s="73" t="s">
        <v>1703</v>
      </c>
      <c r="D59" s="86" t="s">
        <v>28</v>
      </c>
      <c r="E59" s="73"/>
      <c r="F59" s="86" t="s">
        <v>1618</v>
      </c>
      <c r="G59" s="86" t="s">
        <v>129</v>
      </c>
      <c r="H59" s="83">
        <v>860.15796699999987</v>
      </c>
      <c r="I59" s="85">
        <v>1996.5</v>
      </c>
      <c r="J59" s="73"/>
      <c r="K59" s="83">
        <v>66.98006169300001</v>
      </c>
      <c r="L59" s="84">
        <v>3.0545382350852268E-6</v>
      </c>
      <c r="M59" s="84">
        <v>1.4339290609659883E-2</v>
      </c>
      <c r="N59" s="84">
        <f>K59/'סכום נכסי הקרן'!$C$42</f>
        <v>1.8919197653096192E-3</v>
      </c>
    </row>
    <row r="60" spans="2:14">
      <c r="B60" s="76" t="s">
        <v>1704</v>
      </c>
      <c r="C60" s="73" t="s">
        <v>1705</v>
      </c>
      <c r="D60" s="86" t="s">
        <v>116</v>
      </c>
      <c r="E60" s="73"/>
      <c r="F60" s="86" t="s">
        <v>1618</v>
      </c>
      <c r="G60" s="86" t="s">
        <v>127</v>
      </c>
      <c r="H60" s="83">
        <v>6.4533360000000002</v>
      </c>
      <c r="I60" s="85">
        <v>26350</v>
      </c>
      <c r="J60" s="73"/>
      <c r="K60" s="83">
        <v>6.0621188699999999</v>
      </c>
      <c r="L60" s="84">
        <v>5.6252328198203954E-8</v>
      </c>
      <c r="M60" s="84">
        <v>1.2977964186664454E-3</v>
      </c>
      <c r="N60" s="84">
        <f>K60/'סכום נכסי הקרן'!$C$42</f>
        <v>1.7123069492496493E-4</v>
      </c>
    </row>
    <row r="61" spans="2:14">
      <c r="B61" s="76" t="s">
        <v>1706</v>
      </c>
      <c r="C61" s="73" t="s">
        <v>1707</v>
      </c>
      <c r="D61" s="86" t="s">
        <v>1426</v>
      </c>
      <c r="E61" s="73"/>
      <c r="F61" s="86" t="s">
        <v>1618</v>
      </c>
      <c r="G61" s="86" t="s">
        <v>127</v>
      </c>
      <c r="H61" s="83">
        <v>85.829691999999994</v>
      </c>
      <c r="I61" s="85">
        <v>14386</v>
      </c>
      <c r="J61" s="73"/>
      <c r="K61" s="83">
        <v>44.018693295999995</v>
      </c>
      <c r="L61" s="84">
        <v>3.4566931937172773E-7</v>
      </c>
      <c r="M61" s="84">
        <v>9.4236526434074135E-3</v>
      </c>
      <c r="N61" s="84">
        <f>K61/'סכום נכסי הקרן'!$C$42</f>
        <v>1.2433526303919167E-3</v>
      </c>
    </row>
    <row r="62" spans="2:14">
      <c r="B62" s="76" t="s">
        <v>1708</v>
      </c>
      <c r="C62" s="73" t="s">
        <v>1709</v>
      </c>
      <c r="D62" s="86" t="s">
        <v>1426</v>
      </c>
      <c r="E62" s="73"/>
      <c r="F62" s="86" t="s">
        <v>1618</v>
      </c>
      <c r="G62" s="86" t="s">
        <v>127</v>
      </c>
      <c r="H62" s="83">
        <v>96.101460000000003</v>
      </c>
      <c r="I62" s="85">
        <v>2893</v>
      </c>
      <c r="J62" s="73"/>
      <c r="K62" s="83">
        <v>9.9114673230000001</v>
      </c>
      <c r="L62" s="84">
        <v>3.8440584E-6</v>
      </c>
      <c r="M62" s="84">
        <v>2.1218763721667011E-3</v>
      </c>
      <c r="N62" s="84">
        <f>K62/'סכום נכסי הקרן'!$C$42</f>
        <v>2.7995944550710726E-4</v>
      </c>
    </row>
    <row r="63" spans="2:14">
      <c r="B63" s="76" t="s">
        <v>1710</v>
      </c>
      <c r="C63" s="73" t="s">
        <v>1711</v>
      </c>
      <c r="D63" s="86" t="s">
        <v>28</v>
      </c>
      <c r="E63" s="73"/>
      <c r="F63" s="86" t="s">
        <v>1618</v>
      </c>
      <c r="G63" s="86" t="s">
        <v>129</v>
      </c>
      <c r="H63" s="83">
        <v>124.34050600000002</v>
      </c>
      <c r="I63" s="85">
        <v>2192</v>
      </c>
      <c r="J63" s="73"/>
      <c r="K63" s="83">
        <v>10.630438703999998</v>
      </c>
      <c r="L63" s="84">
        <v>2.0054920322580648E-5</v>
      </c>
      <c r="M63" s="84">
        <v>2.2757959015251654E-3</v>
      </c>
      <c r="N63" s="84">
        <f>K63/'סכום נכסי הקרן'!$C$42</f>
        <v>3.0026752125419194E-4</v>
      </c>
    </row>
    <row r="64" spans="2:14">
      <c r="B64" s="76" t="s">
        <v>1712</v>
      </c>
      <c r="C64" s="73" t="s">
        <v>1713</v>
      </c>
      <c r="D64" s="86" t="s">
        <v>1409</v>
      </c>
      <c r="E64" s="73"/>
      <c r="F64" s="86" t="s">
        <v>1618</v>
      </c>
      <c r="G64" s="86" t="s">
        <v>127</v>
      </c>
      <c r="H64" s="83">
        <v>183.023999</v>
      </c>
      <c r="I64" s="85">
        <v>5725</v>
      </c>
      <c r="J64" s="73"/>
      <c r="K64" s="83">
        <v>37.354511754000001</v>
      </c>
      <c r="L64" s="84">
        <v>2.1085714170506911E-6</v>
      </c>
      <c r="M64" s="84">
        <v>7.9969648591491308E-3</v>
      </c>
      <c r="N64" s="84">
        <f>K64/'סכום נכסי הקרן'!$C$42</f>
        <v>1.0551160647597447E-3</v>
      </c>
    </row>
    <row r="65" spans="2:14">
      <c r="B65" s="76" t="s">
        <v>1714</v>
      </c>
      <c r="C65" s="73" t="s">
        <v>1715</v>
      </c>
      <c r="D65" s="86" t="s">
        <v>1426</v>
      </c>
      <c r="E65" s="73"/>
      <c r="F65" s="86" t="s">
        <v>1618</v>
      </c>
      <c r="G65" s="86" t="s">
        <v>127</v>
      </c>
      <c r="H65" s="83">
        <v>120.866067</v>
      </c>
      <c r="I65" s="85">
        <v>11446</v>
      </c>
      <c r="J65" s="73"/>
      <c r="K65" s="83">
        <v>49.319386552999994</v>
      </c>
      <c r="L65" s="84">
        <v>4.1938260582928524E-7</v>
      </c>
      <c r="M65" s="84">
        <v>1.0558440804594357E-2</v>
      </c>
      <c r="N65" s="84">
        <f>K65/'סכום נכסי הקרן'!$C$42</f>
        <v>1.3930760867351911E-3</v>
      </c>
    </row>
    <row r="66" spans="2:14">
      <c r="B66" s="76" t="s">
        <v>1716</v>
      </c>
      <c r="C66" s="73" t="s">
        <v>1717</v>
      </c>
      <c r="D66" s="86" t="s">
        <v>116</v>
      </c>
      <c r="E66" s="73"/>
      <c r="F66" s="86" t="s">
        <v>1618</v>
      </c>
      <c r="G66" s="86" t="s">
        <v>127</v>
      </c>
      <c r="H66" s="83">
        <v>6031.8085069999997</v>
      </c>
      <c r="I66" s="85">
        <v>664.5</v>
      </c>
      <c r="J66" s="73"/>
      <c r="K66" s="83">
        <v>142.890075231</v>
      </c>
      <c r="L66" s="84">
        <v>3.1212463166882274E-5</v>
      </c>
      <c r="M66" s="84">
        <v>3.0590331841805464E-2</v>
      </c>
      <c r="N66" s="84">
        <f>K66/'סכום נכסי הקרן'!$C$42</f>
        <v>4.0360750761201502E-3</v>
      </c>
    </row>
    <row r="67" spans="2:14">
      <c r="B67" s="76" t="s">
        <v>1718</v>
      </c>
      <c r="C67" s="73" t="s">
        <v>1719</v>
      </c>
      <c r="D67" s="86" t="s">
        <v>1426</v>
      </c>
      <c r="E67" s="73"/>
      <c r="F67" s="86" t="s">
        <v>1618</v>
      </c>
      <c r="G67" s="86" t="s">
        <v>127</v>
      </c>
      <c r="H67" s="83">
        <v>72.248953999999998</v>
      </c>
      <c r="I67" s="85">
        <v>21029</v>
      </c>
      <c r="J67" s="73"/>
      <c r="K67" s="83">
        <v>54.163874309000001</v>
      </c>
      <c r="L67" s="84">
        <v>4.9655638487972508E-6</v>
      </c>
      <c r="M67" s="84">
        <v>1.1595563136708946E-2</v>
      </c>
      <c r="N67" s="84">
        <f>K67/'סכום נכסי הקרן'!$C$42</f>
        <v>1.5299135560762312E-3</v>
      </c>
    </row>
    <row r="68" spans="2:14">
      <c r="B68" s="76" t="s">
        <v>1720</v>
      </c>
      <c r="C68" s="73" t="s">
        <v>1721</v>
      </c>
      <c r="D68" s="86" t="s">
        <v>28</v>
      </c>
      <c r="E68" s="73"/>
      <c r="F68" s="86" t="s">
        <v>1618</v>
      </c>
      <c r="G68" s="86" t="s">
        <v>129</v>
      </c>
      <c r="H68" s="83">
        <v>228.59432399999997</v>
      </c>
      <c r="I68" s="85">
        <v>4230.5</v>
      </c>
      <c r="J68" s="73"/>
      <c r="K68" s="83">
        <v>37.718564618999999</v>
      </c>
      <c r="L68" s="84">
        <v>4.231269301249421E-5</v>
      </c>
      <c r="M68" s="84">
        <v>8.0749023781147167E-3</v>
      </c>
      <c r="N68" s="84">
        <f>K68/'סכום נכסי הקרן'!$C$42</f>
        <v>1.065399107108496E-3</v>
      </c>
    </row>
    <row r="69" spans="2:14">
      <c r="B69" s="76" t="s">
        <v>1722</v>
      </c>
      <c r="C69" s="73" t="s">
        <v>1723</v>
      </c>
      <c r="D69" s="86" t="s">
        <v>1409</v>
      </c>
      <c r="E69" s="73"/>
      <c r="F69" s="86" t="s">
        <v>1618</v>
      </c>
      <c r="G69" s="86" t="s">
        <v>127</v>
      </c>
      <c r="H69" s="83">
        <v>294.15929999999997</v>
      </c>
      <c r="I69" s="85">
        <v>4527</v>
      </c>
      <c r="J69" s="73"/>
      <c r="K69" s="83">
        <v>47.47364871300001</v>
      </c>
      <c r="L69" s="84">
        <v>5.7905374015748028E-6</v>
      </c>
      <c r="M69" s="84">
        <v>1.0163299763991648E-2</v>
      </c>
      <c r="N69" s="84">
        <f>K69/'סכום נכסי הקרן'!$C$42</f>
        <v>1.3409413497282112E-3</v>
      </c>
    </row>
    <row r="70" spans="2:14">
      <c r="B70" s="76" t="s">
        <v>1724</v>
      </c>
      <c r="C70" s="73" t="s">
        <v>1725</v>
      </c>
      <c r="D70" s="86" t="s">
        <v>116</v>
      </c>
      <c r="E70" s="73"/>
      <c r="F70" s="86" t="s">
        <v>1618</v>
      </c>
      <c r="G70" s="86" t="s">
        <v>127</v>
      </c>
      <c r="H70" s="83">
        <v>75.884793000000002</v>
      </c>
      <c r="I70" s="85">
        <v>2704.5</v>
      </c>
      <c r="J70" s="73"/>
      <c r="K70" s="83">
        <v>7.3164645699999999</v>
      </c>
      <c r="L70" s="84">
        <v>7.313120142426066E-7</v>
      </c>
      <c r="M70" s="84">
        <v>1.5663304728707728E-3</v>
      </c>
      <c r="N70" s="84">
        <f>K70/'סכום נכסי הקרן'!$C$42</f>
        <v>2.0666096122179549E-4</v>
      </c>
    </row>
    <row r="71" spans="2:14">
      <c r="B71" s="76" t="s">
        <v>1726</v>
      </c>
      <c r="C71" s="73" t="s">
        <v>1727</v>
      </c>
      <c r="D71" s="86" t="s">
        <v>28</v>
      </c>
      <c r="E71" s="73"/>
      <c r="F71" s="86" t="s">
        <v>1618</v>
      </c>
      <c r="G71" s="86" t="s">
        <v>129</v>
      </c>
      <c r="H71" s="83">
        <v>129.86017799999999</v>
      </c>
      <c r="I71" s="85">
        <v>10042</v>
      </c>
      <c r="J71" s="73"/>
      <c r="K71" s="83">
        <v>50.862092558000001</v>
      </c>
      <c r="L71" s="84">
        <v>3.4276696444714848E-5</v>
      </c>
      <c r="M71" s="84">
        <v>1.0888707889631611E-2</v>
      </c>
      <c r="N71" s="84">
        <f>K71/'סכום נכסי הקרן'!$C$42</f>
        <v>1.4366513822656577E-3</v>
      </c>
    </row>
    <row r="72" spans="2:14">
      <c r="B72" s="76" t="s">
        <v>1728</v>
      </c>
      <c r="C72" s="73" t="s">
        <v>1729</v>
      </c>
      <c r="D72" s="86" t="s">
        <v>28</v>
      </c>
      <c r="E72" s="73"/>
      <c r="F72" s="86" t="s">
        <v>1618</v>
      </c>
      <c r="G72" s="86" t="s">
        <v>129</v>
      </c>
      <c r="H72" s="83">
        <v>148.64481000000001</v>
      </c>
      <c r="I72" s="85">
        <v>4268.2</v>
      </c>
      <c r="J72" s="73"/>
      <c r="K72" s="83">
        <v>24.745288690000002</v>
      </c>
      <c r="L72" s="84">
        <v>2.8332989920041568E-5</v>
      </c>
      <c r="M72" s="84">
        <v>5.2975449227291877E-3</v>
      </c>
      <c r="N72" s="84">
        <f>K72/'סכום נכסי הקרן'!$C$42</f>
        <v>6.9895577262205273E-4</v>
      </c>
    </row>
    <row r="73" spans="2:14">
      <c r="B73" s="76" t="s">
        <v>1730</v>
      </c>
      <c r="C73" s="73" t="s">
        <v>1731</v>
      </c>
      <c r="D73" s="86" t="s">
        <v>1426</v>
      </c>
      <c r="E73" s="73"/>
      <c r="F73" s="86" t="s">
        <v>1618</v>
      </c>
      <c r="G73" s="86" t="s">
        <v>127</v>
      </c>
      <c r="H73" s="83">
        <v>40.985055000000003</v>
      </c>
      <c r="I73" s="85">
        <v>11714</v>
      </c>
      <c r="J73" s="73"/>
      <c r="K73" s="83">
        <v>17.115526990999999</v>
      </c>
      <c r="L73" s="84">
        <v>2.5266761716662854E-6</v>
      </c>
      <c r="M73" s="84">
        <v>3.6641428696545307E-3</v>
      </c>
      <c r="N73" s="84">
        <f>K73/'סכום נכסי הקרן'!$C$42</f>
        <v>4.8344541628493728E-4</v>
      </c>
    </row>
    <row r="74" spans="2:14">
      <c r="B74" s="76" t="s">
        <v>1732</v>
      </c>
      <c r="C74" s="73" t="s">
        <v>1733</v>
      </c>
      <c r="D74" s="86" t="s">
        <v>116</v>
      </c>
      <c r="E74" s="73"/>
      <c r="F74" s="86" t="s">
        <v>1618</v>
      </c>
      <c r="G74" s="86" t="s">
        <v>127</v>
      </c>
      <c r="H74" s="83">
        <v>19.486542</v>
      </c>
      <c r="I74" s="85">
        <v>48430.5</v>
      </c>
      <c r="J74" s="73"/>
      <c r="K74" s="83">
        <v>33.644437531000001</v>
      </c>
      <c r="L74" s="84">
        <v>1.5813444202354195E-6</v>
      </c>
      <c r="M74" s="84">
        <v>7.2027011466007009E-3</v>
      </c>
      <c r="N74" s="84">
        <f>K74/'סכום נכסי הקרן'!$C$42</f>
        <v>9.5032125603843553E-4</v>
      </c>
    </row>
    <row r="75" spans="2:14">
      <c r="B75" s="76" t="s">
        <v>1734</v>
      </c>
      <c r="C75" s="73" t="s">
        <v>1735</v>
      </c>
      <c r="D75" s="86" t="s">
        <v>28</v>
      </c>
      <c r="E75" s="73"/>
      <c r="F75" s="86" t="s">
        <v>1618</v>
      </c>
      <c r="G75" s="86" t="s">
        <v>129</v>
      </c>
      <c r="H75" s="83">
        <v>150.41356900000005</v>
      </c>
      <c r="I75" s="85">
        <v>17674</v>
      </c>
      <c r="J75" s="73"/>
      <c r="K75" s="83">
        <v>103.685943061</v>
      </c>
      <c r="L75" s="84">
        <v>4.7004240312500015E-5</v>
      </c>
      <c r="M75" s="84">
        <v>2.2197394748648139E-2</v>
      </c>
      <c r="N75" s="84">
        <f>K75/'סכום נכסי הקרן'!$C$42</f>
        <v>2.9287146070570824E-3</v>
      </c>
    </row>
    <row r="76" spans="2:14">
      <c r="B76" s="76" t="s">
        <v>1736</v>
      </c>
      <c r="C76" s="73" t="s">
        <v>1737</v>
      </c>
      <c r="D76" s="86" t="s">
        <v>116</v>
      </c>
      <c r="E76" s="73"/>
      <c r="F76" s="86" t="s">
        <v>1618</v>
      </c>
      <c r="G76" s="86" t="s">
        <v>127</v>
      </c>
      <c r="H76" s="83">
        <v>433.68864000000002</v>
      </c>
      <c r="I76" s="85">
        <v>2572.5</v>
      </c>
      <c r="J76" s="73"/>
      <c r="K76" s="83">
        <v>39.773422541000002</v>
      </c>
      <c r="L76" s="84">
        <v>4.9564416E-5</v>
      </c>
      <c r="M76" s="84">
        <v>8.5148124671822999E-3</v>
      </c>
      <c r="N76" s="84">
        <f>K76/'סכום נכסי הקרן'!$C$42</f>
        <v>1.1234406528949662E-3</v>
      </c>
    </row>
    <row r="77" spans="2:14">
      <c r="B77" s="76" t="s">
        <v>1738</v>
      </c>
      <c r="C77" s="73" t="s">
        <v>1739</v>
      </c>
      <c r="D77" s="86" t="s">
        <v>118</v>
      </c>
      <c r="E77" s="73"/>
      <c r="F77" s="86" t="s">
        <v>1618</v>
      </c>
      <c r="G77" s="86" t="s">
        <v>131</v>
      </c>
      <c r="H77" s="83">
        <v>228.59752900000001</v>
      </c>
      <c r="I77" s="85">
        <v>6492</v>
      </c>
      <c r="J77" s="73"/>
      <c r="K77" s="83">
        <v>32.236646085000004</v>
      </c>
      <c r="L77" s="84">
        <v>4.0313034448865488E-6</v>
      </c>
      <c r="M77" s="84">
        <v>6.9013169711947091E-3</v>
      </c>
      <c r="N77" s="84">
        <f>K77/'סכום נכסי הקרן'!$C$42</f>
        <v>9.1055675904037502E-4</v>
      </c>
    </row>
    <row r="78" spans="2:14">
      <c r="B78" s="76" t="s">
        <v>1740</v>
      </c>
      <c r="C78" s="73" t="s">
        <v>1741</v>
      </c>
      <c r="D78" s="86" t="s">
        <v>116</v>
      </c>
      <c r="E78" s="73"/>
      <c r="F78" s="86" t="s">
        <v>1618</v>
      </c>
      <c r="G78" s="86" t="s">
        <v>130</v>
      </c>
      <c r="H78" s="83"/>
      <c r="I78" s="85">
        <v>2346.5</v>
      </c>
      <c r="J78" s="83">
        <v>8.0468299999999993E-2</v>
      </c>
      <c r="K78" s="83">
        <v>8.0468299999999993E-2</v>
      </c>
      <c r="L78" s="73"/>
      <c r="M78" s="84">
        <v>1.7226892740916694E-5</v>
      </c>
      <c r="N78" s="84">
        <f>K78/'סכום נכסי הקרן'!$C$42</f>
        <v>2.2729087343730287E-6</v>
      </c>
    </row>
    <row r="79" spans="2:14">
      <c r="B79" s="76" t="s">
        <v>1742</v>
      </c>
      <c r="C79" s="73" t="s">
        <v>1743</v>
      </c>
      <c r="D79" s="86" t="s">
        <v>1426</v>
      </c>
      <c r="E79" s="73"/>
      <c r="F79" s="86" t="s">
        <v>1618</v>
      </c>
      <c r="G79" s="86" t="s">
        <v>127</v>
      </c>
      <c r="H79" s="83">
        <v>195.79612900000001</v>
      </c>
      <c r="I79" s="85">
        <v>21190</v>
      </c>
      <c r="J79" s="73"/>
      <c r="K79" s="83">
        <v>147.908997016</v>
      </c>
      <c r="L79" s="84">
        <v>1.837682352165035E-6</v>
      </c>
      <c r="M79" s="84">
        <v>3.1664797529104005E-2</v>
      </c>
      <c r="N79" s="84">
        <f>K79/'סכום נכסי הקרן'!$C$42</f>
        <v>4.1778396114994431E-3</v>
      </c>
    </row>
    <row r="80" spans="2:14">
      <c r="B80" s="76" t="s">
        <v>1744</v>
      </c>
      <c r="C80" s="73" t="s">
        <v>1745</v>
      </c>
      <c r="D80" s="86" t="s">
        <v>1426</v>
      </c>
      <c r="E80" s="73"/>
      <c r="F80" s="86" t="s">
        <v>1618</v>
      </c>
      <c r="G80" s="86" t="s">
        <v>127</v>
      </c>
      <c r="H80" s="83">
        <v>230.90470299999998</v>
      </c>
      <c r="I80" s="85">
        <v>2442</v>
      </c>
      <c r="J80" s="73"/>
      <c r="K80" s="83">
        <v>20.101939984999998</v>
      </c>
      <c r="L80" s="84">
        <v>6.9549609337349391E-6</v>
      </c>
      <c r="M80" s="84">
        <v>4.3034830362507917E-3</v>
      </c>
      <c r="N80" s="84">
        <f>K80/'סכום נכסי הקרן'!$C$42</f>
        <v>5.677996797465452E-4</v>
      </c>
    </row>
    <row r="81" spans="2:14">
      <c r="B81" s="76" t="s">
        <v>1746</v>
      </c>
      <c r="C81" s="73" t="s">
        <v>1747</v>
      </c>
      <c r="D81" s="86" t="s">
        <v>1426</v>
      </c>
      <c r="E81" s="73"/>
      <c r="F81" s="86" t="s">
        <v>1618</v>
      </c>
      <c r="G81" s="86" t="s">
        <v>127</v>
      </c>
      <c r="H81" s="83">
        <v>67.147814999999994</v>
      </c>
      <c r="I81" s="85">
        <v>7643</v>
      </c>
      <c r="J81" s="73"/>
      <c r="K81" s="83">
        <v>18.295963238999999</v>
      </c>
      <c r="L81" s="84">
        <v>2.7407271428571426E-5</v>
      </c>
      <c r="M81" s="84">
        <v>3.9168541687845749E-3</v>
      </c>
      <c r="N81" s="84">
        <f>K81/'סכום נכסי הקרן'!$C$42</f>
        <v>5.1678803516031716E-4</v>
      </c>
    </row>
    <row r="82" spans="2:14">
      <c r="B82" s="72"/>
      <c r="C82" s="73"/>
      <c r="D82" s="73"/>
      <c r="E82" s="73"/>
      <c r="F82" s="73"/>
      <c r="G82" s="73"/>
      <c r="H82" s="83"/>
      <c r="I82" s="85"/>
      <c r="J82" s="73"/>
      <c r="K82" s="73"/>
      <c r="L82" s="73"/>
      <c r="M82" s="84"/>
      <c r="N82" s="73"/>
    </row>
    <row r="83" spans="2:14">
      <c r="B83" s="89" t="s">
        <v>219</v>
      </c>
      <c r="C83" s="71"/>
      <c r="D83" s="71"/>
      <c r="E83" s="71"/>
      <c r="F83" s="71"/>
      <c r="G83" s="71"/>
      <c r="H83" s="80"/>
      <c r="I83" s="82"/>
      <c r="J83" s="71"/>
      <c r="K83" s="80">
        <v>194.02983479399995</v>
      </c>
      <c r="L83" s="71"/>
      <c r="M83" s="81">
        <v>4.1538483508835454E-2</v>
      </c>
      <c r="N83" s="81">
        <f>K83/'סכום נכסי הקרן'!$C$42</f>
        <v>5.480569444517136E-3</v>
      </c>
    </row>
    <row r="84" spans="2:14">
      <c r="B84" s="76" t="s">
        <v>1748</v>
      </c>
      <c r="C84" s="73" t="s">
        <v>1749</v>
      </c>
      <c r="D84" s="86" t="s">
        <v>116</v>
      </c>
      <c r="E84" s="73"/>
      <c r="F84" s="86" t="s">
        <v>1642</v>
      </c>
      <c r="G84" s="86" t="s">
        <v>127</v>
      </c>
      <c r="H84" s="83">
        <v>18.694182000000001</v>
      </c>
      <c r="I84" s="85">
        <v>9061</v>
      </c>
      <c r="J84" s="73"/>
      <c r="K84" s="83">
        <v>6.0386816919999999</v>
      </c>
      <c r="L84" s="84">
        <v>2.4890321348841505E-6</v>
      </c>
      <c r="M84" s="84">
        <v>1.2927789179667192E-3</v>
      </c>
      <c r="N84" s="84">
        <f>K84/'סכום נכסי הקרן'!$C$42</f>
        <v>1.7056868806530396E-4</v>
      </c>
    </row>
    <row r="85" spans="2:14">
      <c r="B85" s="76" t="s">
        <v>1750</v>
      </c>
      <c r="C85" s="73" t="s">
        <v>1751</v>
      </c>
      <c r="D85" s="86" t="s">
        <v>116</v>
      </c>
      <c r="E85" s="73"/>
      <c r="F85" s="86" t="s">
        <v>1642</v>
      </c>
      <c r="G85" s="86" t="s">
        <v>127</v>
      </c>
      <c r="H85" s="83">
        <v>459.60123800000002</v>
      </c>
      <c r="I85" s="85">
        <v>9195</v>
      </c>
      <c r="J85" s="73"/>
      <c r="K85" s="83">
        <v>150.65809027899999</v>
      </c>
      <c r="L85" s="84">
        <v>1.6072362856184073E-5</v>
      </c>
      <c r="M85" s="84">
        <v>3.2253331582594358E-2</v>
      </c>
      <c r="N85" s="84">
        <f>K85/'סכום נכסי הקרן'!$C$42</f>
        <v>4.2554905384990039E-3</v>
      </c>
    </row>
    <row r="86" spans="2:14">
      <c r="B86" s="76" t="s">
        <v>1752</v>
      </c>
      <c r="C86" s="73" t="s">
        <v>1753</v>
      </c>
      <c r="D86" s="86" t="s">
        <v>116</v>
      </c>
      <c r="E86" s="73"/>
      <c r="F86" s="86" t="s">
        <v>1642</v>
      </c>
      <c r="G86" s="86" t="s">
        <v>130</v>
      </c>
      <c r="H86" s="83">
        <v>2827.4166610000002</v>
      </c>
      <c r="I86" s="85">
        <v>116</v>
      </c>
      <c r="J86" s="73"/>
      <c r="K86" s="83">
        <v>14.426542913999999</v>
      </c>
      <c r="L86" s="84">
        <v>1.2328897701964396E-5</v>
      </c>
      <c r="M86" s="84">
        <v>3.0884771692916316E-3</v>
      </c>
      <c r="N86" s="84">
        <f>K86/'סכום נכסי הקרן'!$C$42</f>
        <v>4.0749233419915573E-4</v>
      </c>
    </row>
    <row r="87" spans="2:14">
      <c r="B87" s="76" t="s">
        <v>1754</v>
      </c>
      <c r="C87" s="73" t="s">
        <v>1755</v>
      </c>
      <c r="D87" s="86" t="s">
        <v>116</v>
      </c>
      <c r="E87" s="73"/>
      <c r="F87" s="86" t="s">
        <v>1642</v>
      </c>
      <c r="G87" s="86" t="s">
        <v>127</v>
      </c>
      <c r="H87" s="83">
        <v>101.91753799999996</v>
      </c>
      <c r="I87" s="85">
        <v>6304.5</v>
      </c>
      <c r="J87" s="73"/>
      <c r="K87" s="83">
        <v>22.906519908999993</v>
      </c>
      <c r="L87" s="84">
        <v>2.1318360783442739E-6</v>
      </c>
      <c r="M87" s="84">
        <v>4.9038958389827523E-3</v>
      </c>
      <c r="N87" s="84">
        <f>K87/'סכום נכסי הקרן'!$C$42</f>
        <v>6.4701788375367392E-4</v>
      </c>
    </row>
    <row r="88" spans="2:14">
      <c r="B88" s="125"/>
      <c r="C88" s="125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</row>
    <row r="89" spans="2:14">
      <c r="B89" s="125"/>
      <c r="C89" s="125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</row>
    <row r="90" spans="2:14">
      <c r="B90" s="125"/>
      <c r="C90" s="125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</row>
    <row r="91" spans="2:14">
      <c r="B91" s="126" t="s">
        <v>213</v>
      </c>
      <c r="C91" s="125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</row>
    <row r="92" spans="2:14">
      <c r="B92" s="126" t="s">
        <v>107</v>
      </c>
      <c r="C92" s="125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</row>
    <row r="93" spans="2:14">
      <c r="B93" s="126" t="s">
        <v>195</v>
      </c>
      <c r="C93" s="125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</row>
    <row r="94" spans="2:14">
      <c r="B94" s="126" t="s">
        <v>203</v>
      </c>
      <c r="C94" s="125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</row>
    <row r="95" spans="2:14">
      <c r="B95" s="126" t="s">
        <v>211</v>
      </c>
      <c r="C95" s="125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</row>
    <row r="96" spans="2:14">
      <c r="B96" s="125"/>
      <c r="C96" s="125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</row>
    <row r="97" spans="2:14">
      <c r="B97" s="125"/>
      <c r="C97" s="125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</row>
    <row r="98" spans="2:14">
      <c r="B98" s="125"/>
      <c r="C98" s="125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</row>
    <row r="99" spans="2:14">
      <c r="B99" s="125"/>
      <c r="C99" s="125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</row>
    <row r="100" spans="2:14">
      <c r="B100" s="125"/>
      <c r="C100" s="125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</row>
    <row r="101" spans="2:14">
      <c r="B101" s="125"/>
      <c r="C101" s="125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</row>
    <row r="102" spans="2:14">
      <c r="B102" s="125"/>
      <c r="C102" s="125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</row>
    <row r="103" spans="2:14">
      <c r="B103" s="125"/>
      <c r="C103" s="125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</row>
    <row r="104" spans="2:14">
      <c r="B104" s="125"/>
      <c r="C104" s="125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</row>
    <row r="105" spans="2:14">
      <c r="B105" s="125"/>
      <c r="C105" s="125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</row>
    <row r="106" spans="2:14">
      <c r="B106" s="125"/>
      <c r="C106" s="125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</row>
    <row r="107" spans="2:14">
      <c r="B107" s="125"/>
      <c r="C107" s="125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</row>
    <row r="108" spans="2:14">
      <c r="B108" s="125"/>
      <c r="C108" s="125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</row>
    <row r="109" spans="2:14">
      <c r="B109" s="125"/>
      <c r="C109" s="125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</row>
    <row r="110" spans="2:14">
      <c r="B110" s="125"/>
      <c r="C110" s="125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</row>
    <row r="111" spans="2:14">
      <c r="B111" s="125"/>
      <c r="C111" s="125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</row>
    <row r="112" spans="2:14">
      <c r="B112" s="125"/>
      <c r="C112" s="125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</row>
    <row r="113" spans="2:14">
      <c r="B113" s="125"/>
      <c r="C113" s="125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</row>
    <row r="114" spans="2:14">
      <c r="B114" s="125"/>
      <c r="C114" s="125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</row>
    <row r="115" spans="2:14">
      <c r="B115" s="125"/>
      <c r="C115" s="125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</row>
    <row r="116" spans="2:14">
      <c r="B116" s="125"/>
      <c r="C116" s="125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</row>
    <row r="117" spans="2:14">
      <c r="B117" s="125"/>
      <c r="C117" s="125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</row>
    <row r="118" spans="2:14">
      <c r="B118" s="125"/>
      <c r="C118" s="125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</row>
    <row r="119" spans="2:14">
      <c r="B119" s="125"/>
      <c r="C119" s="125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</row>
    <row r="120" spans="2:14">
      <c r="B120" s="125"/>
      <c r="C120" s="125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</row>
    <row r="121" spans="2:14">
      <c r="B121" s="125"/>
      <c r="C121" s="125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</row>
    <row r="122" spans="2:14">
      <c r="B122" s="125"/>
      <c r="C122" s="125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</row>
    <row r="123" spans="2:14">
      <c r="B123" s="125"/>
      <c r="C123" s="125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</row>
    <row r="124" spans="2:14">
      <c r="B124" s="125"/>
      <c r="C124" s="125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</row>
    <row r="125" spans="2:14">
      <c r="B125" s="125"/>
      <c r="C125" s="125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</row>
    <row r="126" spans="2:14">
      <c r="B126" s="125"/>
      <c r="C126" s="125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</row>
    <row r="127" spans="2:14">
      <c r="B127" s="125"/>
      <c r="C127" s="125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</row>
    <row r="128" spans="2:14">
      <c r="B128" s="125"/>
      <c r="C128" s="125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</row>
    <row r="129" spans="2:14">
      <c r="B129" s="125"/>
      <c r="C129" s="125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</row>
    <row r="130" spans="2:14">
      <c r="B130" s="125"/>
      <c r="C130" s="125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</row>
    <row r="131" spans="2:14">
      <c r="B131" s="125"/>
      <c r="C131" s="125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</row>
    <row r="132" spans="2:14">
      <c r="B132" s="125"/>
      <c r="C132" s="125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</row>
    <row r="133" spans="2:14">
      <c r="B133" s="125"/>
      <c r="C133" s="125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</row>
    <row r="134" spans="2:14">
      <c r="B134" s="125"/>
      <c r="C134" s="125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</row>
    <row r="135" spans="2:14">
      <c r="B135" s="125"/>
      <c r="C135" s="125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</row>
    <row r="136" spans="2:14">
      <c r="B136" s="125"/>
      <c r="C136" s="125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</row>
    <row r="137" spans="2:14">
      <c r="B137" s="125"/>
      <c r="C137" s="125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</row>
    <row r="138" spans="2:14">
      <c r="B138" s="125"/>
      <c r="C138" s="125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</row>
    <row r="139" spans="2:14">
      <c r="B139" s="125"/>
      <c r="C139" s="125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</row>
    <row r="140" spans="2:14">
      <c r="B140" s="125"/>
      <c r="C140" s="125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</row>
    <row r="141" spans="2:14">
      <c r="B141" s="125"/>
      <c r="C141" s="125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</row>
    <row r="142" spans="2:14">
      <c r="B142" s="125"/>
      <c r="C142" s="125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</row>
    <row r="143" spans="2:14">
      <c r="B143" s="125"/>
      <c r="C143" s="125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</row>
    <row r="144" spans="2:14">
      <c r="B144" s="125"/>
      <c r="C144" s="125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</row>
    <row r="145" spans="2:14">
      <c r="B145" s="125"/>
      <c r="C145" s="125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</row>
    <row r="146" spans="2:14">
      <c r="B146" s="125"/>
      <c r="C146" s="125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</row>
    <row r="147" spans="2:14">
      <c r="B147" s="125"/>
      <c r="C147" s="125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</row>
    <row r="148" spans="2:14">
      <c r="B148" s="125"/>
      <c r="C148" s="125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</row>
    <row r="149" spans="2:14">
      <c r="B149" s="125"/>
      <c r="C149" s="125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</row>
    <row r="150" spans="2:14">
      <c r="B150" s="125"/>
      <c r="C150" s="125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</row>
    <row r="151" spans="2:14">
      <c r="B151" s="125"/>
      <c r="C151" s="125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</row>
    <row r="152" spans="2:14">
      <c r="B152" s="125"/>
      <c r="C152" s="125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</row>
    <row r="153" spans="2:14">
      <c r="B153" s="125"/>
      <c r="C153" s="125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</row>
    <row r="154" spans="2:14">
      <c r="B154" s="125"/>
      <c r="C154" s="125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</row>
    <row r="155" spans="2:14">
      <c r="B155" s="125"/>
      <c r="C155" s="125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</row>
    <row r="156" spans="2:14">
      <c r="B156" s="125"/>
      <c r="C156" s="125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</row>
    <row r="157" spans="2:14">
      <c r="B157" s="125"/>
      <c r="C157" s="125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</row>
    <row r="158" spans="2:14">
      <c r="B158" s="125"/>
      <c r="C158" s="125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</row>
    <row r="159" spans="2:14">
      <c r="B159" s="125"/>
      <c r="C159" s="125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</row>
    <row r="160" spans="2:14">
      <c r="B160" s="125"/>
      <c r="C160" s="125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</row>
    <row r="161" spans="2:14">
      <c r="B161" s="125"/>
      <c r="C161" s="125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</row>
    <row r="162" spans="2:14">
      <c r="B162" s="125"/>
      <c r="C162" s="125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</row>
    <row r="163" spans="2:14">
      <c r="B163" s="125"/>
      <c r="C163" s="125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</row>
    <row r="164" spans="2:14">
      <c r="B164" s="125"/>
      <c r="C164" s="125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</row>
    <row r="165" spans="2:14">
      <c r="B165" s="125"/>
      <c r="C165" s="125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</row>
    <row r="166" spans="2:14">
      <c r="B166" s="125"/>
      <c r="C166" s="125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</row>
    <row r="167" spans="2:14">
      <c r="B167" s="125"/>
      <c r="C167" s="125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</row>
    <row r="168" spans="2:14">
      <c r="B168" s="125"/>
      <c r="C168" s="125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</row>
    <row r="169" spans="2:14">
      <c r="B169" s="125"/>
      <c r="C169" s="125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</row>
    <row r="170" spans="2:14">
      <c r="B170" s="125"/>
      <c r="C170" s="125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</row>
    <row r="171" spans="2:14">
      <c r="B171" s="125"/>
      <c r="C171" s="125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</row>
    <row r="172" spans="2:14">
      <c r="B172" s="125"/>
      <c r="C172" s="125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</row>
    <row r="173" spans="2:14">
      <c r="B173" s="125"/>
      <c r="C173" s="125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</row>
    <row r="174" spans="2:14">
      <c r="B174" s="125"/>
      <c r="C174" s="125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</row>
    <row r="175" spans="2:14">
      <c r="B175" s="125"/>
      <c r="C175" s="125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</row>
    <row r="176" spans="2:14">
      <c r="B176" s="125"/>
      <c r="C176" s="125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</row>
    <row r="177" spans="2:14">
      <c r="B177" s="125"/>
      <c r="C177" s="125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</row>
    <row r="178" spans="2:14">
      <c r="B178" s="125"/>
      <c r="C178" s="125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</row>
    <row r="179" spans="2:14">
      <c r="B179" s="125"/>
      <c r="C179" s="125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</row>
    <row r="180" spans="2:14">
      <c r="B180" s="125"/>
      <c r="C180" s="125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</row>
    <row r="181" spans="2:14">
      <c r="B181" s="125"/>
      <c r="C181" s="125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</row>
    <row r="182" spans="2:14">
      <c r="B182" s="125"/>
      <c r="C182" s="125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</row>
    <row r="183" spans="2:14">
      <c r="B183" s="125"/>
      <c r="C183" s="125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</row>
    <row r="184" spans="2:14">
      <c r="B184" s="125"/>
      <c r="C184" s="125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</row>
    <row r="185" spans="2:14">
      <c r="B185" s="125"/>
      <c r="C185" s="125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</row>
    <row r="186" spans="2:14">
      <c r="B186" s="125"/>
      <c r="C186" s="125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</row>
    <row r="187" spans="2:14">
      <c r="B187" s="125"/>
      <c r="C187" s="125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</row>
    <row r="188" spans="2:14">
      <c r="B188" s="125"/>
      <c r="C188" s="125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</row>
    <row r="189" spans="2:14">
      <c r="B189" s="125"/>
      <c r="C189" s="125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</row>
    <row r="190" spans="2:14">
      <c r="B190" s="125"/>
      <c r="C190" s="125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</row>
    <row r="191" spans="2:14">
      <c r="B191" s="125"/>
      <c r="C191" s="125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</row>
    <row r="192" spans="2:14">
      <c r="B192" s="125"/>
      <c r="C192" s="125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</row>
    <row r="193" spans="2:14">
      <c r="B193" s="125"/>
      <c r="C193" s="125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</row>
    <row r="194" spans="2:14">
      <c r="B194" s="125"/>
      <c r="C194" s="125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</row>
    <row r="195" spans="2:14">
      <c r="B195" s="125"/>
      <c r="C195" s="125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</row>
    <row r="196" spans="2:14">
      <c r="B196" s="125"/>
      <c r="C196" s="125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</row>
    <row r="197" spans="2:14">
      <c r="B197" s="125"/>
      <c r="C197" s="125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</row>
    <row r="198" spans="2:14">
      <c r="B198" s="125"/>
      <c r="C198" s="125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</row>
    <row r="199" spans="2:14">
      <c r="B199" s="125"/>
      <c r="C199" s="125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</row>
    <row r="200" spans="2:14">
      <c r="B200" s="125"/>
      <c r="C200" s="125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</row>
    <row r="201" spans="2:14">
      <c r="B201" s="125"/>
      <c r="C201" s="125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</row>
    <row r="202" spans="2:14">
      <c r="B202" s="125"/>
      <c r="C202" s="125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</row>
    <row r="203" spans="2:14">
      <c r="B203" s="125"/>
      <c r="C203" s="125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</row>
    <row r="204" spans="2:14">
      <c r="B204" s="125"/>
      <c r="C204" s="125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</row>
    <row r="205" spans="2:14">
      <c r="B205" s="125"/>
      <c r="C205" s="125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</row>
    <row r="206" spans="2:14">
      <c r="B206" s="125"/>
      <c r="C206" s="125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</row>
    <row r="207" spans="2:14">
      <c r="B207" s="125"/>
      <c r="C207" s="125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</row>
    <row r="208" spans="2:14">
      <c r="B208" s="125"/>
      <c r="C208" s="125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</row>
    <row r="209" spans="2:14">
      <c r="B209" s="125"/>
      <c r="C209" s="125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</row>
    <row r="210" spans="2:14">
      <c r="B210" s="125"/>
      <c r="C210" s="125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</row>
    <row r="211" spans="2:14">
      <c r="B211" s="125"/>
      <c r="C211" s="125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</row>
    <row r="212" spans="2:14">
      <c r="B212" s="125"/>
      <c r="C212" s="125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</row>
    <row r="213" spans="2:14">
      <c r="B213" s="125"/>
      <c r="C213" s="125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</row>
    <row r="214" spans="2:14">
      <c r="B214" s="125"/>
      <c r="C214" s="125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</row>
    <row r="215" spans="2:14">
      <c r="B215" s="125"/>
      <c r="C215" s="125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</row>
    <row r="216" spans="2:14">
      <c r="B216" s="125"/>
      <c r="C216" s="125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</row>
    <row r="217" spans="2:14">
      <c r="B217" s="125"/>
      <c r="C217" s="125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</row>
    <row r="218" spans="2:14">
      <c r="B218" s="125"/>
      <c r="C218" s="125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</row>
    <row r="219" spans="2:14">
      <c r="B219" s="125"/>
      <c r="C219" s="125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</row>
    <row r="220" spans="2:14">
      <c r="B220" s="125"/>
      <c r="C220" s="125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</row>
    <row r="221" spans="2:14">
      <c r="B221" s="125"/>
      <c r="C221" s="125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</row>
    <row r="222" spans="2:14">
      <c r="B222" s="125"/>
      <c r="C222" s="125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</row>
    <row r="223" spans="2:14">
      <c r="B223" s="125"/>
      <c r="C223" s="125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</row>
    <row r="224" spans="2:14">
      <c r="B224" s="125"/>
      <c r="C224" s="125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</row>
    <row r="225" spans="2:14">
      <c r="B225" s="125"/>
      <c r="C225" s="125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</row>
    <row r="226" spans="2:14">
      <c r="B226" s="125"/>
      <c r="C226" s="125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</row>
    <row r="227" spans="2:14">
      <c r="B227" s="125"/>
      <c r="C227" s="125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</row>
    <row r="228" spans="2:14">
      <c r="B228" s="125"/>
      <c r="C228" s="125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</row>
    <row r="229" spans="2:14">
      <c r="B229" s="125"/>
      <c r="C229" s="125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</row>
    <row r="230" spans="2:14">
      <c r="B230" s="125"/>
      <c r="C230" s="125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</row>
    <row r="231" spans="2:14">
      <c r="B231" s="125"/>
      <c r="C231" s="125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</row>
    <row r="232" spans="2:14">
      <c r="B232" s="125"/>
      <c r="C232" s="125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</row>
    <row r="233" spans="2:14">
      <c r="B233" s="125"/>
      <c r="C233" s="125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</row>
    <row r="234" spans="2:14">
      <c r="B234" s="125"/>
      <c r="C234" s="125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</row>
    <row r="235" spans="2:14">
      <c r="B235" s="125"/>
      <c r="C235" s="125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</row>
    <row r="236" spans="2:14">
      <c r="B236" s="125"/>
      <c r="C236" s="125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</row>
    <row r="237" spans="2:14">
      <c r="B237" s="125"/>
      <c r="C237" s="125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</row>
    <row r="238" spans="2:14">
      <c r="B238" s="125"/>
      <c r="C238" s="125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</row>
    <row r="239" spans="2:14">
      <c r="B239" s="125"/>
      <c r="C239" s="125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</row>
    <row r="240" spans="2:14">
      <c r="B240" s="125"/>
      <c r="C240" s="125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</row>
    <row r="241" spans="2:14">
      <c r="B241" s="125"/>
      <c r="C241" s="125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</row>
    <row r="242" spans="2:14">
      <c r="B242" s="125"/>
      <c r="C242" s="125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</row>
    <row r="243" spans="2:14">
      <c r="B243" s="125"/>
      <c r="C243" s="125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</row>
    <row r="244" spans="2:14">
      <c r="B244" s="125"/>
      <c r="C244" s="125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</row>
    <row r="245" spans="2:14">
      <c r="B245" s="125"/>
      <c r="C245" s="125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</row>
    <row r="246" spans="2:14">
      <c r="B246" s="125"/>
      <c r="C246" s="125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</row>
    <row r="247" spans="2:14">
      <c r="B247" s="125"/>
      <c r="C247" s="125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</row>
    <row r="248" spans="2:14">
      <c r="B248" s="125"/>
      <c r="C248" s="125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</row>
    <row r="249" spans="2:14">
      <c r="B249" s="125"/>
      <c r="C249" s="125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</row>
    <row r="250" spans="2:14">
      <c r="B250" s="131"/>
      <c r="C250" s="125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</row>
    <row r="251" spans="2:14">
      <c r="B251" s="131"/>
      <c r="C251" s="125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</row>
    <row r="252" spans="2:14">
      <c r="B252" s="132"/>
      <c r="C252" s="125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</row>
    <row r="253" spans="2:14">
      <c r="B253" s="125"/>
      <c r="C253" s="125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</row>
    <row r="254" spans="2:14">
      <c r="B254" s="125"/>
      <c r="C254" s="125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</row>
    <row r="255" spans="2:14">
      <c r="B255" s="125"/>
      <c r="C255" s="125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</row>
    <row r="256" spans="2:14">
      <c r="B256" s="125"/>
      <c r="C256" s="125"/>
      <c r="D256" s="125"/>
      <c r="E256" s="125"/>
      <c r="F256" s="125"/>
      <c r="G256" s="125"/>
      <c r="H256" s="110"/>
      <c r="I256" s="110"/>
      <c r="J256" s="110"/>
      <c r="K256" s="110"/>
      <c r="L256" s="110"/>
      <c r="M256" s="110"/>
      <c r="N256" s="110"/>
    </row>
    <row r="257" spans="2:14">
      <c r="B257" s="125"/>
      <c r="C257" s="125"/>
      <c r="D257" s="125"/>
      <c r="E257" s="125"/>
      <c r="F257" s="125"/>
      <c r="G257" s="125"/>
      <c r="H257" s="110"/>
      <c r="I257" s="110"/>
      <c r="J257" s="110"/>
      <c r="K257" s="110"/>
      <c r="L257" s="110"/>
      <c r="M257" s="110"/>
      <c r="N257" s="110"/>
    </row>
    <row r="258" spans="2:14">
      <c r="B258" s="125"/>
      <c r="C258" s="125"/>
      <c r="D258" s="125"/>
      <c r="E258" s="125"/>
      <c r="F258" s="125"/>
      <c r="G258" s="125"/>
      <c r="H258" s="110"/>
      <c r="I258" s="110"/>
      <c r="J258" s="110"/>
      <c r="K258" s="110"/>
      <c r="L258" s="110"/>
      <c r="M258" s="110"/>
      <c r="N258" s="110"/>
    </row>
    <row r="259" spans="2:14">
      <c r="B259" s="125"/>
      <c r="C259" s="125"/>
      <c r="D259" s="125"/>
      <c r="E259" s="125"/>
      <c r="F259" s="125"/>
      <c r="G259" s="125"/>
      <c r="H259" s="110"/>
      <c r="I259" s="110"/>
      <c r="J259" s="110"/>
      <c r="K259" s="110"/>
      <c r="L259" s="110"/>
      <c r="M259" s="110"/>
      <c r="N259" s="110"/>
    </row>
    <row r="260" spans="2:14">
      <c r="B260" s="125"/>
      <c r="C260" s="125"/>
      <c r="D260" s="125"/>
      <c r="E260" s="125"/>
      <c r="F260" s="125"/>
      <c r="G260" s="125"/>
      <c r="H260" s="110"/>
      <c r="I260" s="110"/>
      <c r="J260" s="110"/>
      <c r="K260" s="110"/>
      <c r="L260" s="110"/>
      <c r="M260" s="110"/>
      <c r="N260" s="110"/>
    </row>
    <row r="261" spans="2:14">
      <c r="B261" s="125"/>
      <c r="C261" s="125"/>
      <c r="D261" s="125"/>
      <c r="E261" s="125"/>
      <c r="F261" s="125"/>
      <c r="G261" s="125"/>
      <c r="H261" s="110"/>
      <c r="I261" s="110"/>
      <c r="J261" s="110"/>
      <c r="K261" s="110"/>
      <c r="L261" s="110"/>
      <c r="M261" s="110"/>
      <c r="N261" s="110"/>
    </row>
    <row r="262" spans="2:14">
      <c r="B262" s="125"/>
      <c r="C262" s="125"/>
      <c r="D262" s="125"/>
      <c r="E262" s="125"/>
      <c r="F262" s="125"/>
      <c r="G262" s="125"/>
      <c r="H262" s="110"/>
      <c r="I262" s="110"/>
      <c r="J262" s="110"/>
      <c r="K262" s="110"/>
      <c r="L262" s="110"/>
      <c r="M262" s="110"/>
      <c r="N262" s="110"/>
    </row>
    <row r="263" spans="2:14">
      <c r="B263" s="125"/>
      <c r="C263" s="125"/>
      <c r="D263" s="125"/>
      <c r="E263" s="125"/>
      <c r="F263" s="125"/>
      <c r="G263" s="125"/>
      <c r="H263" s="110"/>
      <c r="I263" s="110"/>
      <c r="J263" s="110"/>
      <c r="K263" s="110"/>
      <c r="L263" s="110"/>
      <c r="M263" s="110"/>
      <c r="N263" s="110"/>
    </row>
    <row r="264" spans="2:14">
      <c r="B264" s="125"/>
      <c r="C264" s="125"/>
      <c r="D264" s="125"/>
      <c r="E264" s="125"/>
      <c r="F264" s="125"/>
      <c r="G264" s="125"/>
      <c r="H264" s="110"/>
      <c r="I264" s="110"/>
      <c r="J264" s="110"/>
      <c r="K264" s="110"/>
      <c r="L264" s="110"/>
      <c r="M264" s="110"/>
      <c r="N264" s="110"/>
    </row>
    <row r="265" spans="2:14">
      <c r="B265" s="125"/>
      <c r="C265" s="125"/>
      <c r="D265" s="125"/>
      <c r="E265" s="125"/>
      <c r="F265" s="125"/>
      <c r="G265" s="125"/>
      <c r="H265" s="110"/>
      <c r="I265" s="110"/>
      <c r="J265" s="110"/>
      <c r="K265" s="110"/>
      <c r="L265" s="110"/>
      <c r="M265" s="110"/>
      <c r="N265" s="110"/>
    </row>
    <row r="266" spans="2:14">
      <c r="B266" s="125"/>
      <c r="C266" s="125"/>
      <c r="D266" s="125"/>
      <c r="E266" s="125"/>
      <c r="F266" s="125"/>
      <c r="G266" s="125"/>
      <c r="H266" s="110"/>
      <c r="I266" s="110"/>
      <c r="J266" s="110"/>
      <c r="K266" s="110"/>
      <c r="L266" s="110"/>
      <c r="M266" s="110"/>
      <c r="N266" s="110"/>
    </row>
    <row r="267" spans="2:14">
      <c r="B267" s="125"/>
      <c r="C267" s="125"/>
      <c r="D267" s="125"/>
      <c r="E267" s="125"/>
      <c r="F267" s="125"/>
      <c r="G267" s="125"/>
      <c r="H267" s="110"/>
      <c r="I267" s="110"/>
      <c r="J267" s="110"/>
      <c r="K267" s="110"/>
      <c r="L267" s="110"/>
      <c r="M267" s="110"/>
      <c r="N267" s="110"/>
    </row>
    <row r="268" spans="2:14">
      <c r="B268" s="125"/>
      <c r="C268" s="125"/>
      <c r="D268" s="125"/>
      <c r="E268" s="125"/>
      <c r="F268" s="125"/>
      <c r="G268" s="125"/>
      <c r="H268" s="110"/>
      <c r="I268" s="110"/>
      <c r="J268" s="110"/>
      <c r="K268" s="110"/>
      <c r="L268" s="110"/>
      <c r="M268" s="110"/>
      <c r="N268" s="110"/>
    </row>
    <row r="269" spans="2:14">
      <c r="B269" s="125"/>
      <c r="C269" s="125"/>
      <c r="D269" s="125"/>
      <c r="E269" s="125"/>
      <c r="F269" s="125"/>
      <c r="G269" s="125"/>
      <c r="H269" s="110"/>
      <c r="I269" s="110"/>
      <c r="J269" s="110"/>
      <c r="K269" s="110"/>
      <c r="L269" s="110"/>
      <c r="M269" s="110"/>
      <c r="N269" s="110"/>
    </row>
    <row r="270" spans="2:14">
      <c r="B270" s="125"/>
      <c r="C270" s="125"/>
      <c r="D270" s="125"/>
      <c r="E270" s="125"/>
      <c r="F270" s="125"/>
      <c r="G270" s="125"/>
      <c r="H270" s="110"/>
      <c r="I270" s="110"/>
      <c r="J270" s="110"/>
      <c r="K270" s="110"/>
      <c r="L270" s="110"/>
      <c r="M270" s="110"/>
      <c r="N270" s="110"/>
    </row>
    <row r="271" spans="2:14">
      <c r="B271" s="125"/>
      <c r="C271" s="125"/>
      <c r="D271" s="125"/>
      <c r="E271" s="125"/>
      <c r="F271" s="125"/>
      <c r="G271" s="125"/>
      <c r="H271" s="110"/>
      <c r="I271" s="110"/>
      <c r="J271" s="110"/>
      <c r="K271" s="110"/>
      <c r="L271" s="110"/>
      <c r="M271" s="110"/>
      <c r="N271" s="110"/>
    </row>
    <row r="272" spans="2:14">
      <c r="B272" s="125"/>
      <c r="C272" s="125"/>
      <c r="D272" s="125"/>
      <c r="E272" s="125"/>
      <c r="F272" s="125"/>
      <c r="G272" s="125"/>
      <c r="H272" s="110"/>
      <c r="I272" s="110"/>
      <c r="J272" s="110"/>
      <c r="K272" s="110"/>
      <c r="L272" s="110"/>
      <c r="M272" s="110"/>
      <c r="N272" s="110"/>
    </row>
    <row r="273" spans="2:14">
      <c r="B273" s="125"/>
      <c r="C273" s="125"/>
      <c r="D273" s="125"/>
      <c r="E273" s="125"/>
      <c r="F273" s="125"/>
      <c r="G273" s="125"/>
      <c r="H273" s="110"/>
      <c r="I273" s="110"/>
      <c r="J273" s="110"/>
      <c r="K273" s="110"/>
      <c r="L273" s="110"/>
      <c r="M273" s="110"/>
      <c r="N273" s="110"/>
    </row>
    <row r="274" spans="2:14">
      <c r="B274" s="125"/>
      <c r="C274" s="125"/>
      <c r="D274" s="125"/>
      <c r="E274" s="125"/>
      <c r="F274" s="125"/>
      <c r="G274" s="125"/>
      <c r="H274" s="110"/>
      <c r="I274" s="110"/>
      <c r="J274" s="110"/>
      <c r="K274" s="110"/>
      <c r="L274" s="110"/>
      <c r="M274" s="110"/>
      <c r="N274" s="110"/>
    </row>
    <row r="275" spans="2:14">
      <c r="B275" s="125"/>
      <c r="C275" s="125"/>
      <c r="D275" s="125"/>
      <c r="E275" s="125"/>
      <c r="F275" s="125"/>
      <c r="G275" s="125"/>
      <c r="H275" s="110"/>
      <c r="I275" s="110"/>
      <c r="J275" s="110"/>
      <c r="K275" s="110"/>
      <c r="L275" s="110"/>
      <c r="M275" s="110"/>
      <c r="N275" s="110"/>
    </row>
    <row r="276" spans="2:14">
      <c r="B276" s="125"/>
      <c r="C276" s="125"/>
      <c r="D276" s="125"/>
      <c r="E276" s="125"/>
      <c r="F276" s="125"/>
      <c r="G276" s="125"/>
      <c r="H276" s="110"/>
      <c r="I276" s="110"/>
      <c r="J276" s="110"/>
      <c r="K276" s="110"/>
      <c r="L276" s="110"/>
      <c r="M276" s="110"/>
      <c r="N276" s="110"/>
    </row>
    <row r="277" spans="2:14">
      <c r="B277" s="125"/>
      <c r="C277" s="125"/>
      <c r="D277" s="125"/>
      <c r="E277" s="125"/>
      <c r="F277" s="125"/>
      <c r="G277" s="125"/>
      <c r="H277" s="110"/>
      <c r="I277" s="110"/>
      <c r="J277" s="110"/>
      <c r="K277" s="110"/>
      <c r="L277" s="110"/>
      <c r="M277" s="110"/>
      <c r="N277" s="110"/>
    </row>
    <row r="278" spans="2:14">
      <c r="B278" s="125"/>
      <c r="C278" s="125"/>
      <c r="D278" s="125"/>
      <c r="E278" s="125"/>
      <c r="F278" s="125"/>
      <c r="G278" s="125"/>
      <c r="H278" s="110"/>
      <c r="I278" s="110"/>
      <c r="J278" s="110"/>
      <c r="K278" s="110"/>
      <c r="L278" s="110"/>
      <c r="M278" s="110"/>
      <c r="N278" s="110"/>
    </row>
    <row r="279" spans="2:14">
      <c r="B279" s="125"/>
      <c r="C279" s="125"/>
      <c r="D279" s="125"/>
      <c r="E279" s="125"/>
      <c r="F279" s="125"/>
      <c r="G279" s="125"/>
      <c r="H279" s="110"/>
      <c r="I279" s="110"/>
      <c r="J279" s="110"/>
      <c r="K279" s="110"/>
      <c r="L279" s="110"/>
      <c r="M279" s="110"/>
      <c r="N279" s="110"/>
    </row>
    <row r="280" spans="2:14">
      <c r="B280" s="125"/>
      <c r="C280" s="125"/>
      <c r="D280" s="125"/>
      <c r="E280" s="125"/>
      <c r="F280" s="125"/>
      <c r="G280" s="125"/>
      <c r="H280" s="110"/>
      <c r="I280" s="110"/>
      <c r="J280" s="110"/>
      <c r="K280" s="110"/>
      <c r="L280" s="110"/>
      <c r="M280" s="110"/>
      <c r="N280" s="110"/>
    </row>
    <row r="281" spans="2:14">
      <c r="B281" s="125"/>
      <c r="C281" s="125"/>
      <c r="D281" s="125"/>
      <c r="E281" s="125"/>
      <c r="F281" s="125"/>
      <c r="G281" s="125"/>
      <c r="H281" s="110"/>
      <c r="I281" s="110"/>
      <c r="J281" s="110"/>
      <c r="K281" s="110"/>
      <c r="L281" s="110"/>
      <c r="M281" s="110"/>
      <c r="N281" s="110"/>
    </row>
    <row r="282" spans="2:14">
      <c r="B282" s="125"/>
      <c r="C282" s="125"/>
      <c r="D282" s="125"/>
      <c r="E282" s="125"/>
      <c r="F282" s="125"/>
      <c r="G282" s="125"/>
      <c r="H282" s="110"/>
      <c r="I282" s="110"/>
      <c r="J282" s="110"/>
      <c r="K282" s="110"/>
      <c r="L282" s="110"/>
      <c r="M282" s="110"/>
      <c r="N282" s="110"/>
    </row>
    <row r="283" spans="2:14">
      <c r="B283" s="125"/>
      <c r="C283" s="125"/>
      <c r="D283" s="125"/>
      <c r="E283" s="125"/>
      <c r="F283" s="125"/>
      <c r="G283" s="125"/>
      <c r="H283" s="110"/>
      <c r="I283" s="110"/>
      <c r="J283" s="110"/>
      <c r="K283" s="110"/>
      <c r="L283" s="110"/>
      <c r="M283" s="110"/>
      <c r="N283" s="110"/>
    </row>
    <row r="284" spans="2:14">
      <c r="B284" s="125"/>
      <c r="C284" s="125"/>
      <c r="D284" s="125"/>
      <c r="E284" s="125"/>
      <c r="F284" s="125"/>
      <c r="G284" s="125"/>
      <c r="H284" s="110"/>
      <c r="I284" s="110"/>
      <c r="J284" s="110"/>
      <c r="K284" s="110"/>
      <c r="L284" s="110"/>
      <c r="M284" s="110"/>
      <c r="N284" s="110"/>
    </row>
    <row r="285" spans="2:14">
      <c r="B285" s="125"/>
      <c r="C285" s="125"/>
      <c r="D285" s="125"/>
      <c r="E285" s="125"/>
      <c r="F285" s="125"/>
      <c r="G285" s="125"/>
      <c r="H285" s="110"/>
      <c r="I285" s="110"/>
      <c r="J285" s="110"/>
      <c r="K285" s="110"/>
      <c r="L285" s="110"/>
      <c r="M285" s="110"/>
      <c r="N285" s="110"/>
    </row>
    <row r="286" spans="2:14">
      <c r="B286" s="125"/>
      <c r="C286" s="125"/>
      <c r="D286" s="125"/>
      <c r="E286" s="125"/>
      <c r="F286" s="125"/>
      <c r="G286" s="125"/>
      <c r="H286" s="110"/>
      <c r="I286" s="110"/>
      <c r="J286" s="110"/>
      <c r="K286" s="110"/>
      <c r="L286" s="110"/>
      <c r="M286" s="110"/>
      <c r="N286" s="110"/>
    </row>
    <row r="287" spans="2:14">
      <c r="B287" s="125"/>
      <c r="C287" s="125"/>
      <c r="D287" s="125"/>
      <c r="E287" s="125"/>
      <c r="F287" s="125"/>
      <c r="G287" s="125"/>
      <c r="H287" s="110"/>
      <c r="I287" s="110"/>
      <c r="J287" s="110"/>
      <c r="K287" s="110"/>
      <c r="L287" s="110"/>
      <c r="M287" s="110"/>
      <c r="N287" s="110"/>
    </row>
    <row r="288" spans="2:14">
      <c r="B288" s="125"/>
      <c r="C288" s="125"/>
      <c r="D288" s="125"/>
      <c r="E288" s="125"/>
      <c r="F288" s="125"/>
      <c r="G288" s="125"/>
      <c r="H288" s="110"/>
      <c r="I288" s="110"/>
      <c r="J288" s="110"/>
      <c r="K288" s="110"/>
      <c r="L288" s="110"/>
      <c r="M288" s="110"/>
      <c r="N288" s="110"/>
    </row>
    <row r="289" spans="2:14">
      <c r="B289" s="125"/>
      <c r="C289" s="125"/>
      <c r="D289" s="125"/>
      <c r="E289" s="125"/>
      <c r="F289" s="125"/>
      <c r="G289" s="125"/>
      <c r="H289" s="110"/>
      <c r="I289" s="110"/>
      <c r="J289" s="110"/>
      <c r="K289" s="110"/>
      <c r="L289" s="110"/>
      <c r="M289" s="110"/>
      <c r="N289" s="110"/>
    </row>
    <row r="290" spans="2:14">
      <c r="B290" s="125"/>
      <c r="C290" s="125"/>
      <c r="D290" s="125"/>
      <c r="E290" s="125"/>
      <c r="F290" s="125"/>
      <c r="G290" s="125"/>
      <c r="H290" s="110"/>
      <c r="I290" s="110"/>
      <c r="J290" s="110"/>
      <c r="K290" s="110"/>
      <c r="L290" s="110"/>
      <c r="M290" s="110"/>
      <c r="N290" s="110"/>
    </row>
    <row r="291" spans="2:14">
      <c r="B291" s="125"/>
      <c r="C291" s="125"/>
      <c r="D291" s="125"/>
      <c r="E291" s="125"/>
      <c r="F291" s="125"/>
      <c r="G291" s="125"/>
      <c r="H291" s="110"/>
      <c r="I291" s="110"/>
      <c r="J291" s="110"/>
      <c r="K291" s="110"/>
      <c r="L291" s="110"/>
      <c r="M291" s="110"/>
      <c r="N291" s="110"/>
    </row>
    <row r="292" spans="2:14">
      <c r="B292" s="125"/>
      <c r="C292" s="125"/>
      <c r="D292" s="125"/>
      <c r="E292" s="125"/>
      <c r="F292" s="125"/>
      <c r="G292" s="125"/>
      <c r="H292" s="110"/>
      <c r="I292" s="110"/>
      <c r="J292" s="110"/>
      <c r="K292" s="110"/>
      <c r="L292" s="110"/>
      <c r="M292" s="110"/>
      <c r="N292" s="110"/>
    </row>
    <row r="293" spans="2:14">
      <c r="B293" s="125"/>
      <c r="C293" s="125"/>
      <c r="D293" s="125"/>
      <c r="E293" s="125"/>
      <c r="F293" s="125"/>
      <c r="G293" s="125"/>
      <c r="H293" s="110"/>
      <c r="I293" s="110"/>
      <c r="J293" s="110"/>
      <c r="K293" s="110"/>
      <c r="L293" s="110"/>
      <c r="M293" s="110"/>
      <c r="N293" s="110"/>
    </row>
    <row r="294" spans="2:14">
      <c r="B294" s="125"/>
      <c r="C294" s="125"/>
      <c r="D294" s="125"/>
      <c r="E294" s="125"/>
      <c r="F294" s="125"/>
      <c r="G294" s="125"/>
      <c r="H294" s="110"/>
      <c r="I294" s="110"/>
      <c r="J294" s="110"/>
      <c r="K294" s="110"/>
      <c r="L294" s="110"/>
      <c r="M294" s="110"/>
      <c r="N294" s="110"/>
    </row>
    <row r="295" spans="2:14">
      <c r="B295" s="125"/>
      <c r="C295" s="125"/>
      <c r="D295" s="125"/>
      <c r="E295" s="125"/>
      <c r="F295" s="125"/>
      <c r="G295" s="125"/>
      <c r="H295" s="110"/>
      <c r="I295" s="110"/>
      <c r="J295" s="110"/>
      <c r="K295" s="110"/>
      <c r="L295" s="110"/>
      <c r="M295" s="110"/>
      <c r="N295" s="110"/>
    </row>
    <row r="296" spans="2:14">
      <c r="B296" s="125"/>
      <c r="C296" s="125"/>
      <c r="D296" s="125"/>
      <c r="E296" s="125"/>
      <c r="F296" s="125"/>
      <c r="G296" s="125"/>
      <c r="H296" s="110"/>
      <c r="I296" s="110"/>
      <c r="J296" s="110"/>
      <c r="K296" s="110"/>
      <c r="L296" s="110"/>
      <c r="M296" s="110"/>
      <c r="N296" s="110"/>
    </row>
    <row r="297" spans="2:14">
      <c r="B297" s="125"/>
      <c r="C297" s="125"/>
      <c r="D297" s="125"/>
      <c r="E297" s="125"/>
      <c r="F297" s="125"/>
      <c r="G297" s="125"/>
      <c r="H297" s="110"/>
      <c r="I297" s="110"/>
      <c r="J297" s="110"/>
      <c r="K297" s="110"/>
      <c r="L297" s="110"/>
      <c r="M297" s="110"/>
      <c r="N297" s="110"/>
    </row>
    <row r="298" spans="2:14">
      <c r="B298" s="125"/>
      <c r="C298" s="125"/>
      <c r="D298" s="125"/>
      <c r="E298" s="125"/>
      <c r="F298" s="125"/>
      <c r="G298" s="125"/>
      <c r="H298" s="110"/>
      <c r="I298" s="110"/>
      <c r="J298" s="110"/>
      <c r="K298" s="110"/>
      <c r="L298" s="110"/>
      <c r="M298" s="110"/>
      <c r="N298" s="110"/>
    </row>
    <row r="299" spans="2:14">
      <c r="B299" s="125"/>
      <c r="C299" s="125"/>
      <c r="D299" s="125"/>
      <c r="E299" s="125"/>
      <c r="F299" s="125"/>
      <c r="G299" s="125"/>
      <c r="H299" s="110"/>
      <c r="I299" s="110"/>
      <c r="J299" s="110"/>
      <c r="K299" s="110"/>
      <c r="L299" s="110"/>
      <c r="M299" s="110"/>
      <c r="N299" s="110"/>
    </row>
    <row r="300" spans="2:14">
      <c r="B300" s="125"/>
      <c r="C300" s="125"/>
      <c r="D300" s="125"/>
      <c r="E300" s="125"/>
      <c r="F300" s="125"/>
      <c r="G300" s="125"/>
      <c r="H300" s="110"/>
      <c r="I300" s="110"/>
      <c r="J300" s="110"/>
      <c r="K300" s="110"/>
      <c r="L300" s="110"/>
      <c r="M300" s="110"/>
      <c r="N300" s="110"/>
    </row>
    <row r="301" spans="2:14">
      <c r="B301" s="125"/>
      <c r="C301" s="125"/>
      <c r="D301" s="125"/>
      <c r="E301" s="125"/>
      <c r="F301" s="125"/>
      <c r="G301" s="125"/>
      <c r="H301" s="110"/>
      <c r="I301" s="110"/>
      <c r="J301" s="110"/>
      <c r="K301" s="110"/>
      <c r="L301" s="110"/>
      <c r="M301" s="110"/>
      <c r="N301" s="110"/>
    </row>
    <row r="302" spans="2:14">
      <c r="B302" s="125"/>
      <c r="C302" s="125"/>
      <c r="D302" s="125"/>
      <c r="E302" s="125"/>
      <c r="F302" s="125"/>
      <c r="G302" s="125"/>
      <c r="H302" s="110"/>
      <c r="I302" s="110"/>
      <c r="J302" s="110"/>
      <c r="K302" s="110"/>
      <c r="L302" s="110"/>
      <c r="M302" s="110"/>
      <c r="N302" s="110"/>
    </row>
    <row r="303" spans="2:14">
      <c r="B303" s="125"/>
      <c r="C303" s="125"/>
      <c r="D303" s="125"/>
      <c r="E303" s="125"/>
      <c r="F303" s="125"/>
      <c r="G303" s="125"/>
      <c r="H303" s="110"/>
      <c r="I303" s="110"/>
      <c r="J303" s="110"/>
      <c r="K303" s="110"/>
      <c r="L303" s="110"/>
      <c r="M303" s="110"/>
      <c r="N303" s="110"/>
    </row>
    <row r="304" spans="2:14">
      <c r="B304" s="125"/>
      <c r="C304" s="125"/>
      <c r="D304" s="125"/>
      <c r="E304" s="125"/>
      <c r="F304" s="125"/>
      <c r="G304" s="125"/>
      <c r="H304" s="110"/>
      <c r="I304" s="110"/>
      <c r="J304" s="110"/>
      <c r="K304" s="110"/>
      <c r="L304" s="110"/>
      <c r="M304" s="110"/>
      <c r="N304" s="110"/>
    </row>
    <row r="305" spans="2:14">
      <c r="B305" s="125"/>
      <c r="C305" s="125"/>
      <c r="D305" s="125"/>
      <c r="E305" s="125"/>
      <c r="F305" s="125"/>
      <c r="G305" s="125"/>
      <c r="H305" s="110"/>
      <c r="I305" s="110"/>
      <c r="J305" s="110"/>
      <c r="K305" s="110"/>
      <c r="L305" s="110"/>
      <c r="M305" s="110"/>
      <c r="N305" s="110"/>
    </row>
    <row r="306" spans="2:14">
      <c r="B306" s="125"/>
      <c r="C306" s="125"/>
      <c r="D306" s="125"/>
      <c r="E306" s="125"/>
      <c r="F306" s="125"/>
      <c r="G306" s="125"/>
      <c r="H306" s="110"/>
      <c r="I306" s="110"/>
      <c r="J306" s="110"/>
      <c r="K306" s="110"/>
      <c r="L306" s="110"/>
      <c r="M306" s="110"/>
      <c r="N306" s="110"/>
    </row>
    <row r="307" spans="2:14">
      <c r="B307" s="125"/>
      <c r="C307" s="125"/>
      <c r="D307" s="125"/>
      <c r="E307" s="125"/>
      <c r="F307" s="125"/>
      <c r="G307" s="125"/>
      <c r="H307" s="110"/>
      <c r="I307" s="110"/>
      <c r="J307" s="110"/>
      <c r="K307" s="110"/>
      <c r="L307" s="110"/>
      <c r="M307" s="110"/>
      <c r="N307" s="110"/>
    </row>
    <row r="308" spans="2:14">
      <c r="B308" s="125"/>
      <c r="C308" s="125"/>
      <c r="D308" s="125"/>
      <c r="E308" s="125"/>
      <c r="F308" s="125"/>
      <c r="G308" s="125"/>
      <c r="H308" s="110"/>
      <c r="I308" s="110"/>
      <c r="J308" s="110"/>
      <c r="K308" s="110"/>
      <c r="L308" s="110"/>
      <c r="M308" s="110"/>
      <c r="N308" s="110"/>
    </row>
    <row r="309" spans="2:14">
      <c r="B309" s="125"/>
      <c r="C309" s="125"/>
      <c r="D309" s="125"/>
      <c r="E309" s="125"/>
      <c r="F309" s="125"/>
      <c r="G309" s="125"/>
      <c r="H309" s="110"/>
      <c r="I309" s="110"/>
      <c r="J309" s="110"/>
      <c r="K309" s="110"/>
      <c r="L309" s="110"/>
      <c r="M309" s="110"/>
      <c r="N309" s="110"/>
    </row>
    <row r="310" spans="2:14">
      <c r="B310" s="125"/>
      <c r="C310" s="125"/>
      <c r="D310" s="125"/>
      <c r="E310" s="125"/>
      <c r="F310" s="125"/>
      <c r="G310" s="125"/>
      <c r="H310" s="110"/>
      <c r="I310" s="110"/>
      <c r="J310" s="110"/>
      <c r="K310" s="110"/>
      <c r="L310" s="110"/>
      <c r="M310" s="110"/>
      <c r="N310" s="110"/>
    </row>
    <row r="311" spans="2:14">
      <c r="B311" s="125"/>
      <c r="C311" s="125"/>
      <c r="D311" s="125"/>
      <c r="E311" s="125"/>
      <c r="F311" s="125"/>
      <c r="G311" s="125"/>
      <c r="H311" s="110"/>
      <c r="I311" s="110"/>
      <c r="J311" s="110"/>
      <c r="K311" s="110"/>
      <c r="L311" s="110"/>
      <c r="M311" s="110"/>
      <c r="N311" s="110"/>
    </row>
    <row r="312" spans="2:14">
      <c r="B312" s="125"/>
      <c r="C312" s="125"/>
      <c r="D312" s="125"/>
      <c r="E312" s="125"/>
      <c r="F312" s="125"/>
      <c r="G312" s="125"/>
      <c r="H312" s="110"/>
      <c r="I312" s="110"/>
      <c r="J312" s="110"/>
      <c r="K312" s="110"/>
      <c r="L312" s="110"/>
      <c r="M312" s="110"/>
      <c r="N312" s="110"/>
    </row>
    <row r="313" spans="2:14">
      <c r="B313" s="125"/>
      <c r="C313" s="125"/>
      <c r="D313" s="125"/>
      <c r="E313" s="125"/>
      <c r="F313" s="125"/>
      <c r="G313" s="125"/>
      <c r="H313" s="110"/>
      <c r="I313" s="110"/>
      <c r="J313" s="110"/>
      <c r="K313" s="110"/>
      <c r="L313" s="110"/>
      <c r="M313" s="110"/>
      <c r="N313" s="110"/>
    </row>
    <row r="314" spans="2:14">
      <c r="B314" s="125"/>
      <c r="C314" s="125"/>
      <c r="D314" s="125"/>
      <c r="E314" s="125"/>
      <c r="F314" s="125"/>
      <c r="G314" s="125"/>
      <c r="H314" s="110"/>
      <c r="I314" s="110"/>
      <c r="J314" s="110"/>
      <c r="K314" s="110"/>
      <c r="L314" s="110"/>
      <c r="M314" s="110"/>
      <c r="N314" s="110"/>
    </row>
    <row r="315" spans="2:14">
      <c r="B315" s="125"/>
      <c r="C315" s="125"/>
      <c r="D315" s="125"/>
      <c r="E315" s="125"/>
      <c r="F315" s="125"/>
      <c r="G315" s="125"/>
      <c r="H315" s="110"/>
      <c r="I315" s="110"/>
      <c r="J315" s="110"/>
      <c r="K315" s="110"/>
      <c r="L315" s="110"/>
      <c r="M315" s="110"/>
      <c r="N315" s="110"/>
    </row>
    <row r="316" spans="2:14">
      <c r="B316" s="125"/>
      <c r="C316" s="125"/>
      <c r="D316" s="125"/>
      <c r="E316" s="125"/>
      <c r="F316" s="125"/>
      <c r="G316" s="125"/>
      <c r="H316" s="110"/>
      <c r="I316" s="110"/>
      <c r="J316" s="110"/>
      <c r="K316" s="110"/>
      <c r="L316" s="110"/>
      <c r="M316" s="110"/>
      <c r="N316" s="110"/>
    </row>
    <row r="317" spans="2:14">
      <c r="B317" s="125"/>
      <c r="C317" s="125"/>
      <c r="D317" s="125"/>
      <c r="E317" s="125"/>
      <c r="F317" s="125"/>
      <c r="G317" s="125"/>
      <c r="H317" s="110"/>
      <c r="I317" s="110"/>
      <c r="J317" s="110"/>
      <c r="K317" s="110"/>
      <c r="L317" s="110"/>
      <c r="M317" s="110"/>
      <c r="N317" s="110"/>
    </row>
    <row r="318" spans="2:14">
      <c r="B318" s="125"/>
      <c r="C318" s="125"/>
      <c r="D318" s="125"/>
      <c r="E318" s="125"/>
      <c r="F318" s="125"/>
      <c r="G318" s="125"/>
      <c r="H318" s="110"/>
      <c r="I318" s="110"/>
      <c r="J318" s="110"/>
      <c r="K318" s="110"/>
      <c r="L318" s="110"/>
      <c r="M318" s="110"/>
      <c r="N318" s="110"/>
    </row>
    <row r="319" spans="2:14">
      <c r="B319" s="125"/>
      <c r="C319" s="125"/>
      <c r="D319" s="125"/>
      <c r="E319" s="125"/>
      <c r="F319" s="125"/>
      <c r="G319" s="125"/>
      <c r="H319" s="110"/>
      <c r="I319" s="110"/>
      <c r="J319" s="110"/>
      <c r="K319" s="110"/>
      <c r="L319" s="110"/>
      <c r="M319" s="110"/>
      <c r="N319" s="110"/>
    </row>
    <row r="320" spans="2:14">
      <c r="B320" s="125"/>
      <c r="C320" s="125"/>
      <c r="D320" s="125"/>
      <c r="E320" s="125"/>
      <c r="F320" s="125"/>
      <c r="G320" s="125"/>
      <c r="H320" s="110"/>
      <c r="I320" s="110"/>
      <c r="J320" s="110"/>
      <c r="K320" s="110"/>
      <c r="L320" s="110"/>
      <c r="M320" s="110"/>
      <c r="N320" s="110"/>
    </row>
    <row r="321" spans="2:14">
      <c r="B321" s="125"/>
      <c r="C321" s="125"/>
      <c r="D321" s="125"/>
      <c r="E321" s="125"/>
      <c r="F321" s="125"/>
      <c r="G321" s="125"/>
      <c r="H321" s="110"/>
      <c r="I321" s="110"/>
      <c r="J321" s="110"/>
      <c r="K321" s="110"/>
      <c r="L321" s="110"/>
      <c r="M321" s="110"/>
      <c r="N321" s="110"/>
    </row>
    <row r="322" spans="2:14">
      <c r="B322" s="125"/>
      <c r="C322" s="125"/>
      <c r="D322" s="125"/>
      <c r="E322" s="125"/>
      <c r="F322" s="125"/>
      <c r="G322" s="125"/>
      <c r="H322" s="110"/>
      <c r="I322" s="110"/>
      <c r="J322" s="110"/>
      <c r="K322" s="110"/>
      <c r="L322" s="110"/>
      <c r="M322" s="110"/>
      <c r="N322" s="110"/>
    </row>
    <row r="323" spans="2:14">
      <c r="B323" s="125"/>
      <c r="C323" s="125"/>
      <c r="D323" s="125"/>
      <c r="E323" s="125"/>
      <c r="F323" s="125"/>
      <c r="G323" s="125"/>
      <c r="H323" s="110"/>
      <c r="I323" s="110"/>
      <c r="J323" s="110"/>
      <c r="K323" s="110"/>
      <c r="L323" s="110"/>
      <c r="M323" s="110"/>
      <c r="N323" s="110"/>
    </row>
    <row r="324" spans="2:14">
      <c r="B324" s="125"/>
      <c r="C324" s="125"/>
      <c r="D324" s="125"/>
      <c r="E324" s="125"/>
      <c r="F324" s="125"/>
      <c r="G324" s="125"/>
      <c r="H324" s="110"/>
      <c r="I324" s="110"/>
      <c r="J324" s="110"/>
      <c r="K324" s="110"/>
      <c r="L324" s="110"/>
      <c r="M324" s="110"/>
      <c r="N324" s="110"/>
    </row>
    <row r="325" spans="2:14">
      <c r="B325" s="125"/>
      <c r="C325" s="125"/>
      <c r="D325" s="125"/>
      <c r="E325" s="125"/>
      <c r="F325" s="125"/>
      <c r="G325" s="125"/>
      <c r="H325" s="110"/>
      <c r="I325" s="110"/>
      <c r="J325" s="110"/>
      <c r="K325" s="110"/>
      <c r="L325" s="110"/>
      <c r="M325" s="110"/>
      <c r="N325" s="110"/>
    </row>
    <row r="326" spans="2:14">
      <c r="B326" s="125"/>
      <c r="C326" s="125"/>
      <c r="D326" s="125"/>
      <c r="E326" s="125"/>
      <c r="F326" s="125"/>
      <c r="G326" s="125"/>
      <c r="H326" s="110"/>
      <c r="I326" s="110"/>
      <c r="J326" s="110"/>
      <c r="K326" s="110"/>
      <c r="L326" s="110"/>
      <c r="M326" s="110"/>
      <c r="N326" s="110"/>
    </row>
    <row r="327" spans="2:14">
      <c r="B327" s="125"/>
      <c r="C327" s="125"/>
      <c r="D327" s="125"/>
      <c r="E327" s="125"/>
      <c r="F327" s="125"/>
      <c r="G327" s="125"/>
      <c r="H327" s="110"/>
      <c r="I327" s="110"/>
      <c r="J327" s="110"/>
      <c r="K327" s="110"/>
      <c r="L327" s="110"/>
      <c r="M327" s="110"/>
      <c r="N327" s="110"/>
    </row>
    <row r="328" spans="2:14">
      <c r="B328" s="125"/>
      <c r="C328" s="125"/>
      <c r="D328" s="125"/>
      <c r="E328" s="125"/>
      <c r="F328" s="125"/>
      <c r="G328" s="125"/>
      <c r="H328" s="110"/>
      <c r="I328" s="110"/>
      <c r="J328" s="110"/>
      <c r="K328" s="110"/>
      <c r="L328" s="110"/>
      <c r="M328" s="110"/>
      <c r="N328" s="110"/>
    </row>
    <row r="329" spans="2:14">
      <c r="B329" s="125"/>
      <c r="C329" s="125"/>
      <c r="D329" s="125"/>
      <c r="E329" s="125"/>
      <c r="F329" s="125"/>
      <c r="G329" s="125"/>
      <c r="H329" s="110"/>
      <c r="I329" s="110"/>
      <c r="J329" s="110"/>
      <c r="K329" s="110"/>
      <c r="L329" s="110"/>
      <c r="M329" s="110"/>
      <c r="N329" s="110"/>
    </row>
    <row r="330" spans="2:14">
      <c r="B330" s="125"/>
      <c r="C330" s="125"/>
      <c r="D330" s="125"/>
      <c r="E330" s="125"/>
      <c r="F330" s="125"/>
      <c r="G330" s="125"/>
      <c r="H330" s="110"/>
      <c r="I330" s="110"/>
      <c r="J330" s="110"/>
      <c r="K330" s="110"/>
      <c r="L330" s="110"/>
      <c r="M330" s="110"/>
      <c r="N330" s="110"/>
    </row>
    <row r="331" spans="2:14">
      <c r="B331" s="125"/>
      <c r="C331" s="125"/>
      <c r="D331" s="125"/>
      <c r="E331" s="125"/>
      <c r="F331" s="125"/>
      <c r="G331" s="125"/>
      <c r="H331" s="110"/>
      <c r="I331" s="110"/>
      <c r="J331" s="110"/>
      <c r="K331" s="110"/>
      <c r="L331" s="110"/>
      <c r="M331" s="110"/>
      <c r="N331" s="110"/>
    </row>
    <row r="332" spans="2:14">
      <c r="B332" s="125"/>
      <c r="C332" s="125"/>
      <c r="D332" s="125"/>
      <c r="E332" s="125"/>
      <c r="F332" s="125"/>
      <c r="G332" s="125"/>
      <c r="H332" s="110"/>
      <c r="I332" s="110"/>
      <c r="J332" s="110"/>
      <c r="K332" s="110"/>
      <c r="L332" s="110"/>
      <c r="M332" s="110"/>
      <c r="N332" s="110"/>
    </row>
    <row r="333" spans="2:14">
      <c r="B333" s="125"/>
      <c r="C333" s="125"/>
      <c r="D333" s="125"/>
      <c r="E333" s="125"/>
      <c r="F333" s="125"/>
      <c r="G333" s="125"/>
      <c r="H333" s="110"/>
      <c r="I333" s="110"/>
      <c r="J333" s="110"/>
      <c r="K333" s="110"/>
      <c r="L333" s="110"/>
      <c r="M333" s="110"/>
      <c r="N333" s="110"/>
    </row>
    <row r="334" spans="2:14">
      <c r="B334" s="125"/>
      <c r="C334" s="125"/>
      <c r="D334" s="125"/>
      <c r="E334" s="125"/>
      <c r="F334" s="125"/>
      <c r="G334" s="125"/>
      <c r="H334" s="110"/>
      <c r="I334" s="110"/>
      <c r="J334" s="110"/>
      <c r="K334" s="110"/>
      <c r="L334" s="110"/>
      <c r="M334" s="110"/>
      <c r="N334" s="110"/>
    </row>
    <row r="335" spans="2:14">
      <c r="B335" s="125"/>
      <c r="C335" s="125"/>
      <c r="D335" s="125"/>
      <c r="E335" s="125"/>
      <c r="F335" s="125"/>
      <c r="G335" s="125"/>
      <c r="H335" s="110"/>
      <c r="I335" s="110"/>
      <c r="J335" s="110"/>
      <c r="K335" s="110"/>
      <c r="L335" s="110"/>
      <c r="M335" s="110"/>
      <c r="N335" s="110"/>
    </row>
    <row r="336" spans="2:14">
      <c r="B336" s="125"/>
      <c r="C336" s="125"/>
      <c r="D336" s="125"/>
      <c r="E336" s="125"/>
      <c r="F336" s="125"/>
      <c r="G336" s="125"/>
      <c r="H336" s="110"/>
      <c r="I336" s="110"/>
      <c r="J336" s="110"/>
      <c r="K336" s="110"/>
      <c r="L336" s="110"/>
      <c r="M336" s="110"/>
      <c r="N336" s="110"/>
    </row>
    <row r="337" spans="2:14">
      <c r="B337" s="125"/>
      <c r="C337" s="125"/>
      <c r="D337" s="125"/>
      <c r="E337" s="125"/>
      <c r="F337" s="125"/>
      <c r="G337" s="125"/>
      <c r="H337" s="110"/>
      <c r="I337" s="110"/>
      <c r="J337" s="110"/>
      <c r="K337" s="110"/>
      <c r="L337" s="110"/>
      <c r="M337" s="110"/>
      <c r="N337" s="110"/>
    </row>
    <row r="338" spans="2:14">
      <c r="B338" s="125"/>
      <c r="C338" s="125"/>
      <c r="D338" s="125"/>
      <c r="E338" s="125"/>
      <c r="F338" s="125"/>
      <c r="G338" s="125"/>
      <c r="H338" s="110"/>
      <c r="I338" s="110"/>
      <c r="J338" s="110"/>
      <c r="K338" s="110"/>
      <c r="L338" s="110"/>
      <c r="M338" s="110"/>
      <c r="N338" s="110"/>
    </row>
    <row r="339" spans="2:14">
      <c r="B339" s="125"/>
      <c r="C339" s="125"/>
      <c r="D339" s="125"/>
      <c r="E339" s="125"/>
      <c r="F339" s="125"/>
      <c r="G339" s="125"/>
      <c r="H339" s="110"/>
      <c r="I339" s="110"/>
      <c r="J339" s="110"/>
      <c r="K339" s="110"/>
      <c r="L339" s="110"/>
      <c r="M339" s="110"/>
      <c r="N339" s="110"/>
    </row>
    <row r="340" spans="2:14">
      <c r="B340" s="125"/>
      <c r="C340" s="125"/>
      <c r="D340" s="125"/>
      <c r="E340" s="125"/>
      <c r="F340" s="125"/>
      <c r="G340" s="125"/>
      <c r="H340" s="110"/>
      <c r="I340" s="110"/>
      <c r="J340" s="110"/>
      <c r="K340" s="110"/>
      <c r="L340" s="110"/>
      <c r="M340" s="110"/>
      <c r="N340" s="110"/>
    </row>
    <row r="341" spans="2:14">
      <c r="B341" s="125"/>
      <c r="C341" s="125"/>
      <c r="D341" s="125"/>
      <c r="E341" s="125"/>
      <c r="F341" s="125"/>
      <c r="G341" s="125"/>
      <c r="H341" s="110"/>
      <c r="I341" s="110"/>
      <c r="J341" s="110"/>
      <c r="K341" s="110"/>
      <c r="L341" s="110"/>
      <c r="M341" s="110"/>
      <c r="N341" s="110"/>
    </row>
    <row r="342" spans="2:14">
      <c r="B342" s="125"/>
      <c r="C342" s="125"/>
      <c r="D342" s="125"/>
      <c r="E342" s="125"/>
      <c r="F342" s="125"/>
      <c r="G342" s="125"/>
      <c r="H342" s="110"/>
      <c r="I342" s="110"/>
      <c r="J342" s="110"/>
      <c r="K342" s="110"/>
      <c r="L342" s="110"/>
      <c r="M342" s="110"/>
      <c r="N342" s="110"/>
    </row>
    <row r="343" spans="2:14">
      <c r="B343" s="125"/>
      <c r="C343" s="125"/>
      <c r="D343" s="125"/>
      <c r="E343" s="125"/>
      <c r="F343" s="125"/>
      <c r="G343" s="125"/>
      <c r="H343" s="110"/>
      <c r="I343" s="110"/>
      <c r="J343" s="110"/>
      <c r="K343" s="110"/>
      <c r="L343" s="110"/>
      <c r="M343" s="110"/>
      <c r="N343" s="110"/>
    </row>
    <row r="344" spans="2:14">
      <c r="B344" s="125"/>
      <c r="C344" s="125"/>
      <c r="D344" s="125"/>
      <c r="E344" s="125"/>
      <c r="F344" s="125"/>
      <c r="G344" s="125"/>
      <c r="H344" s="110"/>
      <c r="I344" s="110"/>
      <c r="J344" s="110"/>
      <c r="K344" s="110"/>
      <c r="L344" s="110"/>
      <c r="M344" s="110"/>
      <c r="N344" s="110"/>
    </row>
    <row r="345" spans="2:14">
      <c r="B345" s="125"/>
      <c r="C345" s="125"/>
      <c r="D345" s="125"/>
      <c r="E345" s="125"/>
      <c r="F345" s="125"/>
      <c r="G345" s="125"/>
      <c r="H345" s="110"/>
      <c r="I345" s="110"/>
      <c r="J345" s="110"/>
      <c r="K345" s="110"/>
      <c r="L345" s="110"/>
      <c r="M345" s="110"/>
      <c r="N345" s="110"/>
    </row>
    <row r="346" spans="2:14">
      <c r="B346" s="125"/>
      <c r="C346" s="125"/>
      <c r="D346" s="125"/>
      <c r="E346" s="125"/>
      <c r="F346" s="125"/>
      <c r="G346" s="125"/>
      <c r="H346" s="110"/>
      <c r="I346" s="110"/>
      <c r="J346" s="110"/>
      <c r="K346" s="110"/>
      <c r="L346" s="110"/>
      <c r="M346" s="110"/>
      <c r="N346" s="110"/>
    </row>
    <row r="347" spans="2:14">
      <c r="B347" s="125"/>
      <c r="C347" s="125"/>
      <c r="D347" s="125"/>
      <c r="E347" s="125"/>
      <c r="F347" s="125"/>
      <c r="G347" s="125"/>
      <c r="H347" s="110"/>
      <c r="I347" s="110"/>
      <c r="J347" s="110"/>
      <c r="K347" s="110"/>
      <c r="L347" s="110"/>
      <c r="M347" s="110"/>
      <c r="N347" s="110"/>
    </row>
    <row r="348" spans="2:14">
      <c r="B348" s="125"/>
      <c r="C348" s="125"/>
      <c r="D348" s="125"/>
      <c r="E348" s="125"/>
      <c r="F348" s="125"/>
      <c r="G348" s="125"/>
      <c r="H348" s="110"/>
      <c r="I348" s="110"/>
      <c r="J348" s="110"/>
      <c r="K348" s="110"/>
      <c r="L348" s="110"/>
      <c r="M348" s="110"/>
      <c r="N348" s="110"/>
    </row>
    <row r="349" spans="2:14">
      <c r="B349" s="125"/>
      <c r="C349" s="125"/>
      <c r="D349" s="125"/>
      <c r="E349" s="125"/>
      <c r="F349" s="125"/>
      <c r="G349" s="125"/>
      <c r="H349" s="110"/>
      <c r="I349" s="110"/>
      <c r="J349" s="110"/>
      <c r="K349" s="110"/>
      <c r="L349" s="110"/>
      <c r="M349" s="110"/>
      <c r="N349" s="110"/>
    </row>
    <row r="350" spans="2:14">
      <c r="B350" s="125"/>
      <c r="C350" s="125"/>
      <c r="D350" s="125"/>
      <c r="E350" s="125"/>
      <c r="F350" s="125"/>
      <c r="G350" s="125"/>
      <c r="H350" s="110"/>
      <c r="I350" s="110"/>
      <c r="J350" s="110"/>
      <c r="K350" s="110"/>
      <c r="L350" s="110"/>
      <c r="M350" s="110"/>
      <c r="N350" s="110"/>
    </row>
    <row r="351" spans="2:14">
      <c r="B351" s="125"/>
      <c r="C351" s="125"/>
      <c r="D351" s="125"/>
      <c r="E351" s="125"/>
      <c r="F351" s="125"/>
      <c r="G351" s="125"/>
      <c r="H351" s="110"/>
      <c r="I351" s="110"/>
      <c r="J351" s="110"/>
      <c r="K351" s="110"/>
      <c r="L351" s="110"/>
      <c r="M351" s="110"/>
      <c r="N351" s="110"/>
    </row>
    <row r="352" spans="2:14">
      <c r="B352" s="125"/>
      <c r="C352" s="125"/>
      <c r="D352" s="125"/>
      <c r="E352" s="125"/>
      <c r="F352" s="125"/>
      <c r="G352" s="125"/>
      <c r="H352" s="110"/>
      <c r="I352" s="110"/>
      <c r="J352" s="110"/>
      <c r="K352" s="110"/>
      <c r="L352" s="110"/>
      <c r="M352" s="110"/>
      <c r="N352" s="110"/>
    </row>
    <row r="353" spans="2:14">
      <c r="B353" s="125"/>
      <c r="C353" s="125"/>
      <c r="D353" s="125"/>
      <c r="E353" s="125"/>
      <c r="F353" s="125"/>
      <c r="G353" s="125"/>
      <c r="H353" s="110"/>
      <c r="I353" s="110"/>
      <c r="J353" s="110"/>
      <c r="K353" s="110"/>
      <c r="L353" s="110"/>
      <c r="M353" s="110"/>
      <c r="N353" s="110"/>
    </row>
    <row r="354" spans="2:14">
      <c r="B354" s="125"/>
      <c r="C354" s="125"/>
      <c r="D354" s="125"/>
      <c r="E354" s="125"/>
      <c r="F354" s="125"/>
      <c r="G354" s="125"/>
      <c r="H354" s="110"/>
      <c r="I354" s="110"/>
      <c r="J354" s="110"/>
      <c r="K354" s="110"/>
      <c r="L354" s="110"/>
      <c r="M354" s="110"/>
      <c r="N354" s="110"/>
    </row>
    <row r="355" spans="2:14">
      <c r="B355" s="125"/>
      <c r="C355" s="125"/>
      <c r="D355" s="125"/>
      <c r="E355" s="125"/>
      <c r="F355" s="125"/>
      <c r="G355" s="125"/>
      <c r="H355" s="110"/>
      <c r="I355" s="110"/>
      <c r="J355" s="110"/>
      <c r="K355" s="110"/>
      <c r="L355" s="110"/>
      <c r="M355" s="110"/>
      <c r="N355" s="110"/>
    </row>
    <row r="356" spans="2:14">
      <c r="B356" s="125"/>
      <c r="C356" s="125"/>
      <c r="D356" s="125"/>
      <c r="E356" s="125"/>
      <c r="F356" s="125"/>
      <c r="G356" s="125"/>
      <c r="H356" s="110"/>
      <c r="I356" s="110"/>
      <c r="J356" s="110"/>
      <c r="K356" s="110"/>
      <c r="L356" s="110"/>
      <c r="M356" s="110"/>
      <c r="N356" s="110"/>
    </row>
    <row r="357" spans="2:14">
      <c r="B357" s="125"/>
      <c r="C357" s="125"/>
      <c r="D357" s="125"/>
      <c r="E357" s="125"/>
      <c r="F357" s="125"/>
      <c r="G357" s="125"/>
      <c r="H357" s="110"/>
      <c r="I357" s="110"/>
      <c r="J357" s="110"/>
      <c r="K357" s="110"/>
      <c r="L357" s="110"/>
      <c r="M357" s="110"/>
      <c r="N357" s="110"/>
    </row>
    <row r="358" spans="2:14">
      <c r="B358" s="125"/>
      <c r="C358" s="125"/>
      <c r="D358" s="125"/>
      <c r="E358" s="125"/>
      <c r="F358" s="125"/>
      <c r="G358" s="125"/>
      <c r="H358" s="110"/>
      <c r="I358" s="110"/>
      <c r="J358" s="110"/>
      <c r="K358" s="110"/>
      <c r="L358" s="110"/>
      <c r="M358" s="110"/>
      <c r="N358" s="110"/>
    </row>
    <row r="359" spans="2:14">
      <c r="B359" s="125"/>
      <c r="C359" s="125"/>
      <c r="D359" s="125"/>
      <c r="E359" s="125"/>
      <c r="F359" s="125"/>
      <c r="G359" s="125"/>
      <c r="H359" s="110"/>
      <c r="I359" s="110"/>
      <c r="J359" s="110"/>
      <c r="K359" s="110"/>
      <c r="L359" s="110"/>
      <c r="M359" s="110"/>
      <c r="N359" s="110"/>
    </row>
    <row r="360" spans="2:14">
      <c r="B360" s="125"/>
      <c r="C360" s="125"/>
      <c r="D360" s="125"/>
      <c r="E360" s="125"/>
      <c r="F360" s="125"/>
      <c r="G360" s="125"/>
      <c r="H360" s="110"/>
      <c r="I360" s="110"/>
      <c r="J360" s="110"/>
      <c r="K360" s="110"/>
      <c r="L360" s="110"/>
      <c r="M360" s="110"/>
      <c r="N360" s="110"/>
    </row>
    <row r="361" spans="2:14">
      <c r="B361" s="125"/>
      <c r="C361" s="125"/>
      <c r="D361" s="125"/>
      <c r="E361" s="125"/>
      <c r="F361" s="125"/>
      <c r="G361" s="125"/>
      <c r="H361" s="110"/>
      <c r="I361" s="110"/>
      <c r="J361" s="110"/>
      <c r="K361" s="110"/>
      <c r="L361" s="110"/>
      <c r="M361" s="110"/>
      <c r="N361" s="110"/>
    </row>
    <row r="362" spans="2:14">
      <c r="B362" s="125"/>
      <c r="C362" s="125"/>
      <c r="D362" s="125"/>
      <c r="E362" s="125"/>
      <c r="F362" s="125"/>
      <c r="G362" s="125"/>
      <c r="H362" s="110"/>
      <c r="I362" s="110"/>
      <c r="J362" s="110"/>
      <c r="K362" s="110"/>
      <c r="L362" s="110"/>
      <c r="M362" s="110"/>
      <c r="N362" s="110"/>
    </row>
    <row r="363" spans="2:14">
      <c r="B363" s="125"/>
      <c r="C363" s="125"/>
      <c r="D363" s="125"/>
      <c r="E363" s="125"/>
      <c r="F363" s="125"/>
      <c r="G363" s="125"/>
      <c r="H363" s="110"/>
      <c r="I363" s="110"/>
      <c r="J363" s="110"/>
      <c r="K363" s="110"/>
      <c r="L363" s="110"/>
      <c r="M363" s="110"/>
      <c r="N363" s="110"/>
    </row>
    <row r="364" spans="2:14">
      <c r="B364" s="125"/>
      <c r="C364" s="125"/>
      <c r="D364" s="125"/>
      <c r="E364" s="125"/>
      <c r="F364" s="125"/>
      <c r="G364" s="125"/>
      <c r="H364" s="110"/>
      <c r="I364" s="110"/>
      <c r="J364" s="110"/>
      <c r="K364" s="110"/>
      <c r="L364" s="110"/>
      <c r="M364" s="110"/>
      <c r="N364" s="110"/>
    </row>
    <row r="365" spans="2:14">
      <c r="B365" s="125"/>
      <c r="C365" s="125"/>
      <c r="D365" s="125"/>
      <c r="E365" s="125"/>
      <c r="F365" s="125"/>
      <c r="G365" s="125"/>
      <c r="H365" s="110"/>
      <c r="I365" s="110"/>
      <c r="J365" s="110"/>
      <c r="K365" s="110"/>
      <c r="L365" s="110"/>
      <c r="M365" s="110"/>
      <c r="N365" s="110"/>
    </row>
    <row r="366" spans="2:14">
      <c r="B366" s="125"/>
      <c r="C366" s="125"/>
      <c r="D366" s="125"/>
      <c r="E366" s="125"/>
      <c r="F366" s="125"/>
      <c r="G366" s="125"/>
      <c r="H366" s="110"/>
      <c r="I366" s="110"/>
      <c r="J366" s="110"/>
      <c r="K366" s="110"/>
      <c r="L366" s="110"/>
      <c r="M366" s="110"/>
      <c r="N366" s="110"/>
    </row>
    <row r="367" spans="2:14">
      <c r="B367" s="125"/>
      <c r="C367" s="125"/>
      <c r="D367" s="125"/>
      <c r="E367" s="125"/>
      <c r="F367" s="125"/>
      <c r="G367" s="125"/>
      <c r="H367" s="110"/>
      <c r="I367" s="110"/>
      <c r="J367" s="110"/>
      <c r="K367" s="110"/>
      <c r="L367" s="110"/>
      <c r="M367" s="110"/>
      <c r="N367" s="110"/>
    </row>
    <row r="368" spans="2:14">
      <c r="B368" s="125"/>
      <c r="C368" s="125"/>
      <c r="D368" s="125"/>
      <c r="E368" s="125"/>
      <c r="F368" s="125"/>
      <c r="G368" s="125"/>
      <c r="H368" s="110"/>
      <c r="I368" s="110"/>
      <c r="J368" s="110"/>
      <c r="K368" s="110"/>
      <c r="L368" s="110"/>
      <c r="M368" s="110"/>
      <c r="N368" s="110"/>
    </row>
    <row r="369" spans="2:14">
      <c r="B369" s="125"/>
      <c r="C369" s="125"/>
      <c r="D369" s="125"/>
      <c r="E369" s="125"/>
      <c r="F369" s="125"/>
      <c r="G369" s="125"/>
      <c r="H369" s="110"/>
      <c r="I369" s="110"/>
      <c r="J369" s="110"/>
      <c r="K369" s="110"/>
      <c r="L369" s="110"/>
      <c r="M369" s="110"/>
      <c r="N369" s="110"/>
    </row>
    <row r="370" spans="2:14">
      <c r="B370" s="125"/>
      <c r="C370" s="125"/>
      <c r="D370" s="125"/>
      <c r="E370" s="125"/>
      <c r="F370" s="125"/>
      <c r="G370" s="125"/>
      <c r="H370" s="110"/>
      <c r="I370" s="110"/>
      <c r="J370" s="110"/>
      <c r="K370" s="110"/>
      <c r="L370" s="110"/>
      <c r="M370" s="110"/>
      <c r="N370" s="110"/>
    </row>
    <row r="371" spans="2:14">
      <c r="B371" s="125"/>
      <c r="C371" s="125"/>
      <c r="D371" s="125"/>
      <c r="E371" s="125"/>
      <c r="F371" s="125"/>
      <c r="G371" s="125"/>
      <c r="H371" s="110"/>
      <c r="I371" s="110"/>
      <c r="J371" s="110"/>
      <c r="K371" s="110"/>
      <c r="L371" s="110"/>
      <c r="M371" s="110"/>
      <c r="N371" s="110"/>
    </row>
    <row r="372" spans="2:14">
      <c r="B372" s="125"/>
      <c r="C372" s="125"/>
      <c r="D372" s="125"/>
      <c r="E372" s="125"/>
      <c r="F372" s="125"/>
      <c r="G372" s="125"/>
      <c r="H372" s="110"/>
      <c r="I372" s="110"/>
      <c r="J372" s="110"/>
      <c r="K372" s="110"/>
      <c r="L372" s="110"/>
      <c r="M372" s="110"/>
      <c r="N372" s="110"/>
    </row>
    <row r="373" spans="2:14">
      <c r="B373" s="125"/>
      <c r="C373" s="125"/>
      <c r="D373" s="125"/>
      <c r="E373" s="125"/>
      <c r="F373" s="125"/>
      <c r="G373" s="125"/>
      <c r="H373" s="110"/>
      <c r="I373" s="110"/>
      <c r="J373" s="110"/>
      <c r="K373" s="110"/>
      <c r="L373" s="110"/>
      <c r="M373" s="110"/>
      <c r="N373" s="110"/>
    </row>
    <row r="374" spans="2:14">
      <c r="B374" s="125"/>
      <c r="C374" s="125"/>
      <c r="D374" s="125"/>
      <c r="E374" s="125"/>
      <c r="F374" s="125"/>
      <c r="G374" s="125"/>
      <c r="H374" s="110"/>
      <c r="I374" s="110"/>
      <c r="J374" s="110"/>
      <c r="K374" s="110"/>
      <c r="L374" s="110"/>
      <c r="M374" s="110"/>
      <c r="N374" s="110"/>
    </row>
    <row r="375" spans="2:14">
      <c r="B375" s="125"/>
      <c r="C375" s="125"/>
      <c r="D375" s="125"/>
      <c r="E375" s="125"/>
      <c r="F375" s="125"/>
      <c r="G375" s="125"/>
      <c r="H375" s="110"/>
      <c r="I375" s="110"/>
      <c r="J375" s="110"/>
      <c r="K375" s="110"/>
      <c r="L375" s="110"/>
      <c r="M375" s="110"/>
      <c r="N375" s="110"/>
    </row>
    <row r="376" spans="2:14">
      <c r="B376" s="125"/>
      <c r="C376" s="125"/>
      <c r="D376" s="125"/>
      <c r="E376" s="125"/>
      <c r="F376" s="125"/>
      <c r="G376" s="125"/>
      <c r="H376" s="110"/>
      <c r="I376" s="110"/>
      <c r="J376" s="110"/>
      <c r="K376" s="110"/>
      <c r="L376" s="110"/>
      <c r="M376" s="110"/>
      <c r="N376" s="110"/>
    </row>
    <row r="377" spans="2:14">
      <c r="B377" s="125"/>
      <c r="C377" s="125"/>
      <c r="D377" s="125"/>
      <c r="E377" s="125"/>
      <c r="F377" s="125"/>
      <c r="G377" s="125"/>
      <c r="H377" s="110"/>
      <c r="I377" s="110"/>
      <c r="J377" s="110"/>
      <c r="K377" s="110"/>
      <c r="L377" s="110"/>
      <c r="M377" s="110"/>
      <c r="N377" s="110"/>
    </row>
    <row r="378" spans="2:14">
      <c r="B378" s="125"/>
      <c r="C378" s="125"/>
      <c r="D378" s="125"/>
      <c r="E378" s="125"/>
      <c r="F378" s="125"/>
      <c r="G378" s="125"/>
      <c r="H378" s="110"/>
      <c r="I378" s="110"/>
      <c r="J378" s="110"/>
      <c r="K378" s="110"/>
      <c r="L378" s="110"/>
      <c r="M378" s="110"/>
      <c r="N378" s="110"/>
    </row>
    <row r="379" spans="2:14">
      <c r="B379" s="125"/>
      <c r="C379" s="125"/>
      <c r="D379" s="125"/>
      <c r="E379" s="125"/>
      <c r="F379" s="125"/>
      <c r="G379" s="125"/>
      <c r="H379" s="110"/>
      <c r="I379" s="110"/>
      <c r="J379" s="110"/>
      <c r="K379" s="110"/>
      <c r="L379" s="110"/>
      <c r="M379" s="110"/>
      <c r="N379" s="110"/>
    </row>
    <row r="380" spans="2:14">
      <c r="B380" s="125"/>
      <c r="C380" s="125"/>
      <c r="D380" s="125"/>
      <c r="E380" s="125"/>
      <c r="F380" s="125"/>
      <c r="G380" s="125"/>
      <c r="H380" s="110"/>
      <c r="I380" s="110"/>
      <c r="J380" s="110"/>
      <c r="K380" s="110"/>
      <c r="L380" s="110"/>
      <c r="M380" s="110"/>
      <c r="N380" s="110"/>
    </row>
    <row r="381" spans="2:14">
      <c r="B381" s="125"/>
      <c r="C381" s="125"/>
      <c r="D381" s="125"/>
      <c r="E381" s="125"/>
      <c r="F381" s="125"/>
      <c r="G381" s="125"/>
      <c r="H381" s="110"/>
      <c r="I381" s="110"/>
      <c r="J381" s="110"/>
      <c r="K381" s="110"/>
      <c r="L381" s="110"/>
      <c r="M381" s="110"/>
      <c r="N381" s="110"/>
    </row>
    <row r="382" spans="2:14">
      <c r="B382" s="125"/>
      <c r="C382" s="125"/>
      <c r="D382" s="125"/>
      <c r="E382" s="125"/>
      <c r="F382" s="125"/>
      <c r="G382" s="125"/>
      <c r="H382" s="110"/>
      <c r="I382" s="110"/>
      <c r="J382" s="110"/>
      <c r="K382" s="110"/>
      <c r="L382" s="110"/>
      <c r="M382" s="110"/>
      <c r="N382" s="110"/>
    </row>
    <row r="383" spans="2:14">
      <c r="B383" s="125"/>
      <c r="C383" s="125"/>
      <c r="D383" s="125"/>
      <c r="E383" s="125"/>
      <c r="F383" s="125"/>
      <c r="G383" s="125"/>
      <c r="H383" s="110"/>
      <c r="I383" s="110"/>
      <c r="J383" s="110"/>
      <c r="K383" s="110"/>
      <c r="L383" s="110"/>
      <c r="M383" s="110"/>
      <c r="N383" s="110"/>
    </row>
    <row r="384" spans="2:14">
      <c r="B384" s="125"/>
      <c r="C384" s="125"/>
      <c r="D384" s="125"/>
      <c r="E384" s="125"/>
      <c r="F384" s="125"/>
      <c r="G384" s="125"/>
      <c r="H384" s="110"/>
      <c r="I384" s="110"/>
      <c r="J384" s="110"/>
      <c r="K384" s="110"/>
      <c r="L384" s="110"/>
      <c r="M384" s="110"/>
      <c r="N384" s="110"/>
    </row>
    <row r="385" spans="2:14">
      <c r="B385" s="125"/>
      <c r="C385" s="125"/>
      <c r="D385" s="125"/>
      <c r="E385" s="125"/>
      <c r="F385" s="125"/>
      <c r="G385" s="125"/>
      <c r="H385" s="110"/>
      <c r="I385" s="110"/>
      <c r="J385" s="110"/>
      <c r="K385" s="110"/>
      <c r="L385" s="110"/>
      <c r="M385" s="110"/>
      <c r="N385" s="110"/>
    </row>
    <row r="386" spans="2:14">
      <c r="B386" s="125"/>
      <c r="C386" s="125"/>
      <c r="D386" s="125"/>
      <c r="E386" s="125"/>
      <c r="F386" s="125"/>
      <c r="G386" s="125"/>
      <c r="H386" s="110"/>
      <c r="I386" s="110"/>
      <c r="J386" s="110"/>
      <c r="K386" s="110"/>
      <c r="L386" s="110"/>
      <c r="M386" s="110"/>
      <c r="N386" s="110"/>
    </row>
    <row r="387" spans="2:14">
      <c r="B387" s="125"/>
      <c r="C387" s="125"/>
      <c r="D387" s="125"/>
      <c r="E387" s="125"/>
      <c r="F387" s="125"/>
      <c r="G387" s="125"/>
      <c r="H387" s="110"/>
      <c r="I387" s="110"/>
      <c r="J387" s="110"/>
      <c r="K387" s="110"/>
      <c r="L387" s="110"/>
      <c r="M387" s="110"/>
      <c r="N387" s="110"/>
    </row>
    <row r="388" spans="2:14">
      <c r="B388" s="125"/>
      <c r="C388" s="125"/>
      <c r="D388" s="125"/>
      <c r="E388" s="125"/>
      <c r="F388" s="125"/>
      <c r="G388" s="125"/>
      <c r="H388" s="110"/>
      <c r="I388" s="110"/>
      <c r="J388" s="110"/>
      <c r="K388" s="110"/>
      <c r="L388" s="110"/>
      <c r="M388" s="110"/>
      <c r="N388" s="110"/>
    </row>
    <row r="389" spans="2:14">
      <c r="B389" s="125"/>
      <c r="C389" s="125"/>
      <c r="D389" s="125"/>
      <c r="E389" s="125"/>
      <c r="F389" s="125"/>
      <c r="G389" s="125"/>
      <c r="H389" s="110"/>
      <c r="I389" s="110"/>
      <c r="J389" s="110"/>
      <c r="K389" s="110"/>
      <c r="L389" s="110"/>
      <c r="M389" s="110"/>
      <c r="N389" s="110"/>
    </row>
    <row r="390" spans="2:14">
      <c r="B390" s="125"/>
      <c r="C390" s="125"/>
      <c r="D390" s="125"/>
      <c r="E390" s="125"/>
      <c r="F390" s="125"/>
      <c r="G390" s="125"/>
      <c r="H390" s="110"/>
      <c r="I390" s="110"/>
      <c r="J390" s="110"/>
      <c r="K390" s="110"/>
      <c r="L390" s="110"/>
      <c r="M390" s="110"/>
      <c r="N390" s="110"/>
    </row>
    <row r="391" spans="2:14">
      <c r="B391" s="125"/>
      <c r="C391" s="125"/>
      <c r="D391" s="125"/>
      <c r="E391" s="125"/>
      <c r="F391" s="125"/>
      <c r="G391" s="125"/>
      <c r="H391" s="110"/>
      <c r="I391" s="110"/>
      <c r="J391" s="110"/>
      <c r="K391" s="110"/>
      <c r="L391" s="110"/>
      <c r="M391" s="110"/>
      <c r="N391" s="110"/>
    </row>
    <row r="392" spans="2:14">
      <c r="B392" s="125"/>
      <c r="C392" s="125"/>
      <c r="D392" s="125"/>
      <c r="E392" s="125"/>
      <c r="F392" s="125"/>
      <c r="G392" s="125"/>
      <c r="H392" s="110"/>
      <c r="I392" s="110"/>
      <c r="J392" s="110"/>
      <c r="K392" s="110"/>
      <c r="L392" s="110"/>
      <c r="M392" s="110"/>
      <c r="N392" s="110"/>
    </row>
    <row r="393" spans="2:14">
      <c r="B393" s="125"/>
      <c r="C393" s="125"/>
      <c r="D393" s="125"/>
      <c r="E393" s="125"/>
      <c r="F393" s="125"/>
      <c r="G393" s="125"/>
      <c r="H393" s="110"/>
      <c r="I393" s="110"/>
      <c r="J393" s="110"/>
      <c r="K393" s="110"/>
      <c r="L393" s="110"/>
      <c r="M393" s="110"/>
      <c r="N393" s="110"/>
    </row>
    <row r="394" spans="2:14">
      <c r="B394" s="125"/>
      <c r="C394" s="125"/>
      <c r="D394" s="125"/>
      <c r="E394" s="125"/>
      <c r="F394" s="125"/>
      <c r="G394" s="125"/>
      <c r="H394" s="110"/>
      <c r="I394" s="110"/>
      <c r="J394" s="110"/>
      <c r="K394" s="110"/>
      <c r="L394" s="110"/>
      <c r="M394" s="110"/>
      <c r="N394" s="110"/>
    </row>
    <row r="395" spans="2:14">
      <c r="B395" s="125"/>
      <c r="C395" s="125"/>
      <c r="D395" s="125"/>
      <c r="E395" s="125"/>
      <c r="F395" s="125"/>
      <c r="G395" s="125"/>
      <c r="H395" s="110"/>
      <c r="I395" s="110"/>
      <c r="J395" s="110"/>
      <c r="K395" s="110"/>
      <c r="L395" s="110"/>
      <c r="M395" s="110"/>
      <c r="N395" s="110"/>
    </row>
    <row r="396" spans="2:14">
      <c r="B396" s="125"/>
      <c r="C396" s="125"/>
      <c r="D396" s="125"/>
      <c r="E396" s="125"/>
      <c r="F396" s="125"/>
      <c r="G396" s="125"/>
      <c r="H396" s="110"/>
      <c r="I396" s="110"/>
      <c r="J396" s="110"/>
      <c r="K396" s="110"/>
      <c r="L396" s="110"/>
      <c r="M396" s="110"/>
      <c r="N396" s="110"/>
    </row>
    <row r="397" spans="2:14">
      <c r="B397" s="125"/>
      <c r="C397" s="125"/>
      <c r="D397" s="125"/>
      <c r="E397" s="125"/>
      <c r="F397" s="125"/>
      <c r="G397" s="125"/>
      <c r="H397" s="110"/>
      <c r="I397" s="110"/>
      <c r="J397" s="110"/>
      <c r="K397" s="110"/>
      <c r="L397" s="110"/>
      <c r="M397" s="110"/>
      <c r="N397" s="110"/>
    </row>
    <row r="398" spans="2:14">
      <c r="B398" s="125"/>
      <c r="C398" s="125"/>
      <c r="D398" s="125"/>
      <c r="E398" s="125"/>
      <c r="F398" s="125"/>
      <c r="G398" s="125"/>
      <c r="H398" s="110"/>
      <c r="I398" s="110"/>
      <c r="J398" s="110"/>
      <c r="K398" s="110"/>
      <c r="L398" s="110"/>
      <c r="M398" s="110"/>
      <c r="N398" s="110"/>
    </row>
    <row r="399" spans="2:14">
      <c r="B399" s="125"/>
      <c r="C399" s="125"/>
      <c r="D399" s="125"/>
      <c r="E399" s="125"/>
      <c r="F399" s="125"/>
      <c r="G399" s="125"/>
      <c r="H399" s="110"/>
      <c r="I399" s="110"/>
      <c r="J399" s="110"/>
      <c r="K399" s="110"/>
      <c r="L399" s="110"/>
      <c r="M399" s="110"/>
      <c r="N399" s="110"/>
    </row>
    <row r="400" spans="2:14">
      <c r="B400" s="125"/>
      <c r="C400" s="125"/>
      <c r="D400" s="125"/>
      <c r="E400" s="125"/>
      <c r="F400" s="125"/>
      <c r="G400" s="125"/>
      <c r="H400" s="110"/>
      <c r="I400" s="110"/>
      <c r="J400" s="110"/>
      <c r="K400" s="110"/>
      <c r="L400" s="110"/>
      <c r="M400" s="110"/>
      <c r="N400" s="110"/>
    </row>
    <row r="401" spans="2:14">
      <c r="B401" s="125"/>
      <c r="C401" s="125"/>
      <c r="D401" s="125"/>
      <c r="E401" s="125"/>
      <c r="F401" s="125"/>
      <c r="G401" s="125"/>
      <c r="H401" s="110"/>
      <c r="I401" s="110"/>
      <c r="J401" s="110"/>
      <c r="K401" s="110"/>
      <c r="L401" s="110"/>
      <c r="M401" s="110"/>
      <c r="N401" s="110"/>
    </row>
    <row r="402" spans="2:14">
      <c r="B402" s="125"/>
      <c r="C402" s="125"/>
      <c r="D402" s="125"/>
      <c r="E402" s="125"/>
      <c r="F402" s="125"/>
      <c r="G402" s="125"/>
      <c r="H402" s="110"/>
      <c r="I402" s="110"/>
      <c r="J402" s="110"/>
      <c r="K402" s="110"/>
      <c r="L402" s="110"/>
      <c r="M402" s="110"/>
      <c r="N402" s="110"/>
    </row>
    <row r="403" spans="2:14">
      <c r="B403" s="125"/>
      <c r="C403" s="125"/>
      <c r="D403" s="125"/>
      <c r="E403" s="125"/>
      <c r="F403" s="125"/>
      <c r="G403" s="125"/>
      <c r="H403" s="110"/>
      <c r="I403" s="110"/>
      <c r="J403" s="110"/>
      <c r="K403" s="110"/>
      <c r="L403" s="110"/>
      <c r="M403" s="110"/>
      <c r="N403" s="110"/>
    </row>
    <row r="404" spans="2:14">
      <c r="B404" s="125"/>
      <c r="C404" s="125"/>
      <c r="D404" s="125"/>
      <c r="E404" s="125"/>
      <c r="F404" s="125"/>
      <c r="G404" s="125"/>
      <c r="H404" s="110"/>
      <c r="I404" s="110"/>
      <c r="J404" s="110"/>
      <c r="K404" s="110"/>
      <c r="L404" s="110"/>
      <c r="M404" s="110"/>
      <c r="N404" s="110"/>
    </row>
    <row r="405" spans="2:14">
      <c r="B405" s="125"/>
      <c r="C405" s="125"/>
      <c r="D405" s="125"/>
      <c r="E405" s="125"/>
      <c r="F405" s="125"/>
      <c r="G405" s="125"/>
      <c r="H405" s="110"/>
      <c r="I405" s="110"/>
      <c r="J405" s="110"/>
      <c r="K405" s="110"/>
      <c r="L405" s="110"/>
      <c r="M405" s="110"/>
      <c r="N405" s="110"/>
    </row>
    <row r="406" spans="2:14">
      <c r="B406" s="125"/>
      <c r="C406" s="125"/>
      <c r="D406" s="125"/>
      <c r="E406" s="125"/>
      <c r="F406" s="125"/>
      <c r="G406" s="125"/>
      <c r="H406" s="110"/>
      <c r="I406" s="110"/>
      <c r="J406" s="110"/>
      <c r="K406" s="110"/>
      <c r="L406" s="110"/>
      <c r="M406" s="110"/>
      <c r="N406" s="110"/>
    </row>
    <row r="407" spans="2:14">
      <c r="B407" s="125"/>
      <c r="C407" s="125"/>
      <c r="D407" s="125"/>
      <c r="E407" s="125"/>
      <c r="F407" s="125"/>
      <c r="G407" s="125"/>
      <c r="H407" s="110"/>
      <c r="I407" s="110"/>
      <c r="J407" s="110"/>
      <c r="K407" s="110"/>
      <c r="L407" s="110"/>
      <c r="M407" s="110"/>
      <c r="N407" s="110"/>
    </row>
    <row r="408" spans="2:14">
      <c r="B408" s="125"/>
      <c r="C408" s="125"/>
      <c r="D408" s="125"/>
      <c r="E408" s="125"/>
      <c r="F408" s="125"/>
      <c r="G408" s="125"/>
      <c r="H408" s="110"/>
      <c r="I408" s="110"/>
      <c r="J408" s="110"/>
      <c r="K408" s="110"/>
      <c r="L408" s="110"/>
      <c r="M408" s="110"/>
      <c r="N408" s="110"/>
    </row>
    <row r="409" spans="2:14">
      <c r="B409" s="125"/>
      <c r="C409" s="125"/>
      <c r="D409" s="125"/>
      <c r="E409" s="125"/>
      <c r="F409" s="125"/>
      <c r="G409" s="125"/>
      <c r="H409" s="110"/>
      <c r="I409" s="110"/>
      <c r="J409" s="110"/>
      <c r="K409" s="110"/>
      <c r="L409" s="110"/>
      <c r="M409" s="110"/>
      <c r="N409" s="110"/>
    </row>
    <row r="410" spans="2:14">
      <c r="B410" s="125"/>
      <c r="C410" s="125"/>
      <c r="D410" s="125"/>
      <c r="E410" s="125"/>
      <c r="F410" s="125"/>
      <c r="G410" s="125"/>
      <c r="H410" s="110"/>
      <c r="I410" s="110"/>
      <c r="J410" s="110"/>
      <c r="K410" s="110"/>
      <c r="L410" s="110"/>
      <c r="M410" s="110"/>
      <c r="N410" s="110"/>
    </row>
    <row r="411" spans="2:14">
      <c r="B411" s="125"/>
      <c r="C411" s="125"/>
      <c r="D411" s="125"/>
      <c r="E411" s="125"/>
      <c r="F411" s="125"/>
      <c r="G411" s="125"/>
      <c r="H411" s="110"/>
      <c r="I411" s="110"/>
      <c r="J411" s="110"/>
      <c r="K411" s="110"/>
      <c r="L411" s="110"/>
      <c r="M411" s="110"/>
      <c r="N411" s="110"/>
    </row>
    <row r="412" spans="2:14">
      <c r="B412" s="125"/>
      <c r="C412" s="125"/>
      <c r="D412" s="125"/>
      <c r="E412" s="125"/>
      <c r="F412" s="125"/>
      <c r="G412" s="125"/>
      <c r="H412" s="110"/>
      <c r="I412" s="110"/>
      <c r="J412" s="110"/>
      <c r="K412" s="110"/>
      <c r="L412" s="110"/>
      <c r="M412" s="110"/>
      <c r="N412" s="110"/>
    </row>
    <row r="413" spans="2:14">
      <c r="B413" s="125"/>
      <c r="C413" s="125"/>
      <c r="D413" s="125"/>
      <c r="E413" s="125"/>
      <c r="F413" s="125"/>
      <c r="G413" s="125"/>
      <c r="H413" s="110"/>
      <c r="I413" s="110"/>
      <c r="J413" s="110"/>
      <c r="K413" s="110"/>
      <c r="L413" s="110"/>
      <c r="M413" s="110"/>
      <c r="N413" s="110"/>
    </row>
    <row r="414" spans="2:14">
      <c r="B414" s="125"/>
      <c r="C414" s="125"/>
      <c r="D414" s="125"/>
      <c r="E414" s="125"/>
      <c r="F414" s="125"/>
      <c r="G414" s="125"/>
      <c r="H414" s="110"/>
      <c r="I414" s="110"/>
      <c r="J414" s="110"/>
      <c r="K414" s="110"/>
      <c r="L414" s="110"/>
      <c r="M414" s="110"/>
      <c r="N414" s="110"/>
    </row>
    <row r="415" spans="2:14">
      <c r="B415" s="125"/>
      <c r="C415" s="125"/>
      <c r="D415" s="125"/>
      <c r="E415" s="125"/>
      <c r="F415" s="125"/>
      <c r="G415" s="125"/>
      <c r="H415" s="110"/>
      <c r="I415" s="110"/>
      <c r="J415" s="110"/>
      <c r="K415" s="110"/>
      <c r="L415" s="110"/>
      <c r="M415" s="110"/>
      <c r="N415" s="110"/>
    </row>
    <row r="416" spans="2:14">
      <c r="B416" s="125"/>
      <c r="C416" s="125"/>
      <c r="D416" s="125"/>
      <c r="E416" s="125"/>
      <c r="F416" s="125"/>
      <c r="G416" s="125"/>
      <c r="H416" s="110"/>
      <c r="I416" s="110"/>
      <c r="J416" s="110"/>
      <c r="K416" s="110"/>
      <c r="L416" s="110"/>
      <c r="M416" s="110"/>
      <c r="N416" s="110"/>
    </row>
    <row r="417" spans="2:14">
      <c r="B417" s="125"/>
      <c r="C417" s="125"/>
      <c r="D417" s="125"/>
      <c r="E417" s="125"/>
      <c r="F417" s="125"/>
      <c r="G417" s="125"/>
      <c r="H417" s="110"/>
      <c r="I417" s="110"/>
      <c r="J417" s="110"/>
      <c r="K417" s="110"/>
      <c r="L417" s="110"/>
      <c r="M417" s="110"/>
      <c r="N417" s="110"/>
    </row>
    <row r="418" spans="2:14">
      <c r="B418" s="125"/>
      <c r="C418" s="125"/>
      <c r="D418" s="125"/>
      <c r="E418" s="125"/>
      <c r="F418" s="125"/>
      <c r="G418" s="125"/>
      <c r="H418" s="110"/>
      <c r="I418" s="110"/>
      <c r="J418" s="110"/>
      <c r="K418" s="110"/>
      <c r="L418" s="110"/>
      <c r="M418" s="110"/>
      <c r="N418" s="110"/>
    </row>
    <row r="419" spans="2:14">
      <c r="B419" s="125"/>
      <c r="C419" s="125"/>
      <c r="D419" s="125"/>
      <c r="E419" s="125"/>
      <c r="F419" s="125"/>
      <c r="G419" s="125"/>
      <c r="H419" s="110"/>
      <c r="I419" s="110"/>
      <c r="J419" s="110"/>
      <c r="K419" s="110"/>
      <c r="L419" s="110"/>
      <c r="M419" s="110"/>
      <c r="N419" s="110"/>
    </row>
    <row r="420" spans="2:14">
      <c r="B420" s="125"/>
      <c r="C420" s="125"/>
      <c r="D420" s="125"/>
      <c r="E420" s="125"/>
      <c r="F420" s="125"/>
      <c r="G420" s="125"/>
      <c r="H420" s="110"/>
      <c r="I420" s="110"/>
      <c r="J420" s="110"/>
      <c r="K420" s="110"/>
      <c r="L420" s="110"/>
      <c r="M420" s="110"/>
      <c r="N420" s="110"/>
    </row>
    <row r="421" spans="2:14">
      <c r="B421" s="125"/>
      <c r="C421" s="125"/>
      <c r="D421" s="125"/>
      <c r="E421" s="125"/>
      <c r="F421" s="125"/>
      <c r="G421" s="125"/>
      <c r="H421" s="110"/>
      <c r="I421" s="110"/>
      <c r="J421" s="110"/>
      <c r="K421" s="110"/>
      <c r="L421" s="110"/>
      <c r="M421" s="110"/>
      <c r="N421" s="110"/>
    </row>
    <row r="422" spans="2:14">
      <c r="B422" s="125"/>
      <c r="C422" s="125"/>
      <c r="D422" s="125"/>
      <c r="E422" s="125"/>
      <c r="F422" s="125"/>
      <c r="G422" s="125"/>
      <c r="H422" s="110"/>
      <c r="I422" s="110"/>
      <c r="J422" s="110"/>
      <c r="K422" s="110"/>
      <c r="L422" s="110"/>
      <c r="M422" s="110"/>
      <c r="N422" s="110"/>
    </row>
    <row r="423" spans="2:14">
      <c r="B423" s="125"/>
      <c r="C423" s="125"/>
      <c r="D423" s="125"/>
      <c r="E423" s="125"/>
      <c r="F423" s="125"/>
      <c r="G423" s="125"/>
      <c r="H423" s="110"/>
      <c r="I423" s="110"/>
      <c r="J423" s="110"/>
      <c r="K423" s="110"/>
      <c r="L423" s="110"/>
      <c r="M423" s="110"/>
      <c r="N423" s="110"/>
    </row>
    <row r="424" spans="2:14">
      <c r="B424" s="125"/>
      <c r="C424" s="125"/>
      <c r="D424" s="125"/>
      <c r="E424" s="125"/>
      <c r="F424" s="125"/>
      <c r="G424" s="125"/>
      <c r="H424" s="110"/>
      <c r="I424" s="110"/>
      <c r="J424" s="110"/>
      <c r="K424" s="110"/>
      <c r="L424" s="110"/>
      <c r="M424" s="110"/>
      <c r="N424" s="110"/>
    </row>
    <row r="425" spans="2:14">
      <c r="B425" s="125"/>
      <c r="C425" s="125"/>
      <c r="D425" s="125"/>
      <c r="E425" s="125"/>
      <c r="F425" s="125"/>
      <c r="G425" s="125"/>
      <c r="H425" s="110"/>
      <c r="I425" s="110"/>
      <c r="J425" s="110"/>
      <c r="K425" s="110"/>
      <c r="L425" s="110"/>
      <c r="M425" s="110"/>
      <c r="N425" s="110"/>
    </row>
    <row r="426" spans="2:14">
      <c r="B426" s="125"/>
      <c r="C426" s="125"/>
      <c r="D426" s="125"/>
      <c r="E426" s="125"/>
      <c r="F426" s="125"/>
      <c r="G426" s="125"/>
      <c r="H426" s="110"/>
      <c r="I426" s="110"/>
      <c r="J426" s="110"/>
      <c r="K426" s="110"/>
      <c r="L426" s="110"/>
      <c r="M426" s="110"/>
      <c r="N426" s="110"/>
    </row>
    <row r="427" spans="2:14">
      <c r="B427" s="125"/>
      <c r="C427" s="125"/>
      <c r="D427" s="125"/>
      <c r="E427" s="125"/>
      <c r="F427" s="125"/>
      <c r="G427" s="125"/>
      <c r="H427" s="110"/>
      <c r="I427" s="110"/>
      <c r="J427" s="110"/>
      <c r="K427" s="110"/>
      <c r="L427" s="110"/>
      <c r="M427" s="110"/>
      <c r="N427" s="110"/>
    </row>
    <row r="428" spans="2:14">
      <c r="B428" s="125"/>
      <c r="C428" s="125"/>
      <c r="D428" s="125"/>
      <c r="E428" s="125"/>
      <c r="F428" s="125"/>
      <c r="G428" s="125"/>
      <c r="H428" s="110"/>
      <c r="I428" s="110"/>
      <c r="J428" s="110"/>
      <c r="K428" s="110"/>
      <c r="L428" s="110"/>
      <c r="M428" s="110"/>
      <c r="N428" s="110"/>
    </row>
    <row r="429" spans="2:14">
      <c r="B429" s="125"/>
      <c r="C429" s="125"/>
      <c r="D429" s="125"/>
      <c r="E429" s="125"/>
      <c r="F429" s="125"/>
      <c r="G429" s="125"/>
      <c r="H429" s="110"/>
      <c r="I429" s="110"/>
      <c r="J429" s="110"/>
      <c r="K429" s="110"/>
      <c r="L429" s="110"/>
      <c r="M429" s="110"/>
      <c r="N429" s="110"/>
    </row>
    <row r="430" spans="2:14">
      <c r="B430" s="125"/>
      <c r="C430" s="125"/>
      <c r="D430" s="125"/>
      <c r="E430" s="125"/>
      <c r="F430" s="125"/>
      <c r="G430" s="125"/>
      <c r="H430" s="110"/>
      <c r="I430" s="110"/>
      <c r="J430" s="110"/>
      <c r="K430" s="110"/>
      <c r="L430" s="110"/>
      <c r="M430" s="110"/>
      <c r="N430" s="110"/>
    </row>
    <row r="431" spans="2:14">
      <c r="B431" s="125"/>
      <c r="C431" s="125"/>
      <c r="D431" s="125"/>
      <c r="E431" s="125"/>
      <c r="F431" s="125"/>
      <c r="G431" s="125"/>
      <c r="H431" s="110"/>
      <c r="I431" s="110"/>
      <c r="J431" s="110"/>
      <c r="K431" s="110"/>
      <c r="L431" s="110"/>
      <c r="M431" s="110"/>
      <c r="N431" s="110"/>
    </row>
    <row r="432" spans="2:14">
      <c r="B432" s="125"/>
      <c r="C432" s="125"/>
      <c r="D432" s="125"/>
      <c r="E432" s="125"/>
      <c r="F432" s="125"/>
      <c r="G432" s="125"/>
      <c r="H432" s="110"/>
      <c r="I432" s="110"/>
      <c r="J432" s="110"/>
      <c r="K432" s="110"/>
      <c r="L432" s="110"/>
      <c r="M432" s="110"/>
      <c r="N432" s="110"/>
    </row>
    <row r="433" spans="2:14">
      <c r="B433" s="125"/>
      <c r="C433" s="125"/>
      <c r="D433" s="125"/>
      <c r="E433" s="125"/>
      <c r="F433" s="125"/>
      <c r="G433" s="125"/>
      <c r="H433" s="110"/>
      <c r="I433" s="110"/>
      <c r="J433" s="110"/>
      <c r="K433" s="110"/>
      <c r="L433" s="110"/>
      <c r="M433" s="110"/>
      <c r="N433" s="110"/>
    </row>
    <row r="434" spans="2:14">
      <c r="B434" s="125"/>
      <c r="C434" s="125"/>
      <c r="D434" s="125"/>
      <c r="E434" s="125"/>
      <c r="F434" s="125"/>
      <c r="G434" s="125"/>
      <c r="H434" s="110"/>
      <c r="I434" s="110"/>
      <c r="J434" s="110"/>
      <c r="K434" s="110"/>
      <c r="L434" s="110"/>
      <c r="M434" s="110"/>
      <c r="N434" s="110"/>
    </row>
    <row r="435" spans="2:14">
      <c r="B435" s="125"/>
      <c r="C435" s="125"/>
      <c r="D435" s="125"/>
      <c r="E435" s="125"/>
      <c r="F435" s="125"/>
      <c r="G435" s="125"/>
      <c r="H435" s="110"/>
      <c r="I435" s="110"/>
      <c r="J435" s="110"/>
      <c r="K435" s="110"/>
      <c r="L435" s="110"/>
      <c r="M435" s="110"/>
      <c r="N435" s="110"/>
    </row>
    <row r="436" spans="2:14">
      <c r="B436" s="125"/>
      <c r="C436" s="125"/>
      <c r="D436" s="125"/>
      <c r="E436" s="125"/>
      <c r="F436" s="125"/>
      <c r="G436" s="125"/>
      <c r="H436" s="110"/>
      <c r="I436" s="110"/>
      <c r="J436" s="110"/>
      <c r="K436" s="110"/>
      <c r="L436" s="110"/>
      <c r="M436" s="110"/>
      <c r="N436" s="110"/>
    </row>
    <row r="437" spans="2:14">
      <c r="B437" s="125"/>
      <c r="C437" s="125"/>
      <c r="D437" s="125"/>
      <c r="E437" s="125"/>
      <c r="F437" s="125"/>
      <c r="G437" s="125"/>
      <c r="H437" s="110"/>
      <c r="I437" s="110"/>
      <c r="J437" s="110"/>
      <c r="K437" s="110"/>
      <c r="L437" s="110"/>
      <c r="M437" s="110"/>
      <c r="N437" s="110"/>
    </row>
    <row r="438" spans="2:14">
      <c r="B438" s="125"/>
      <c r="C438" s="125"/>
      <c r="D438" s="125"/>
      <c r="E438" s="125"/>
      <c r="F438" s="125"/>
      <c r="G438" s="125"/>
      <c r="H438" s="110"/>
      <c r="I438" s="110"/>
      <c r="J438" s="110"/>
      <c r="K438" s="110"/>
      <c r="L438" s="110"/>
      <c r="M438" s="110"/>
      <c r="N438" s="110"/>
    </row>
    <row r="439" spans="2:14">
      <c r="B439" s="125"/>
      <c r="C439" s="125"/>
      <c r="D439" s="125"/>
      <c r="E439" s="125"/>
      <c r="F439" s="125"/>
      <c r="G439" s="125"/>
      <c r="H439" s="110"/>
      <c r="I439" s="110"/>
      <c r="J439" s="110"/>
      <c r="K439" s="110"/>
      <c r="L439" s="110"/>
      <c r="M439" s="110"/>
      <c r="N439" s="110"/>
    </row>
    <row r="440" spans="2:14">
      <c r="B440" s="125"/>
      <c r="C440" s="125"/>
      <c r="D440" s="125"/>
      <c r="E440" s="125"/>
      <c r="F440" s="125"/>
      <c r="G440" s="125"/>
      <c r="H440" s="110"/>
      <c r="I440" s="110"/>
      <c r="J440" s="110"/>
      <c r="K440" s="110"/>
      <c r="L440" s="110"/>
      <c r="M440" s="110"/>
      <c r="N440" s="110"/>
    </row>
    <row r="441" spans="2:14">
      <c r="B441" s="125"/>
      <c r="C441" s="125"/>
      <c r="D441" s="125"/>
      <c r="E441" s="125"/>
      <c r="F441" s="125"/>
      <c r="G441" s="125"/>
      <c r="H441" s="110"/>
      <c r="I441" s="110"/>
      <c r="J441" s="110"/>
      <c r="K441" s="110"/>
      <c r="L441" s="110"/>
      <c r="M441" s="110"/>
      <c r="N441" s="110"/>
    </row>
    <row r="442" spans="2:14">
      <c r="B442" s="125"/>
      <c r="C442" s="125"/>
      <c r="D442" s="125"/>
      <c r="E442" s="125"/>
      <c r="F442" s="125"/>
      <c r="G442" s="125"/>
      <c r="H442" s="110"/>
      <c r="I442" s="110"/>
      <c r="J442" s="110"/>
      <c r="K442" s="110"/>
      <c r="L442" s="110"/>
      <c r="M442" s="110"/>
      <c r="N442" s="110"/>
    </row>
    <row r="443" spans="2:14">
      <c r="B443" s="125"/>
      <c r="C443" s="125"/>
      <c r="D443" s="125"/>
      <c r="E443" s="125"/>
      <c r="F443" s="125"/>
      <c r="G443" s="125"/>
      <c r="H443" s="110"/>
      <c r="I443" s="110"/>
      <c r="J443" s="110"/>
      <c r="K443" s="110"/>
      <c r="L443" s="110"/>
      <c r="M443" s="110"/>
      <c r="N443" s="110"/>
    </row>
    <row r="444" spans="2:14">
      <c r="B444" s="125"/>
      <c r="C444" s="125"/>
      <c r="D444" s="125"/>
      <c r="E444" s="125"/>
      <c r="F444" s="125"/>
      <c r="G444" s="125"/>
      <c r="H444" s="110"/>
      <c r="I444" s="110"/>
      <c r="J444" s="110"/>
      <c r="K444" s="110"/>
      <c r="L444" s="110"/>
      <c r="M444" s="110"/>
      <c r="N444" s="110"/>
    </row>
    <row r="445" spans="2:14">
      <c r="B445" s="125"/>
      <c r="C445" s="125"/>
      <c r="D445" s="125"/>
      <c r="E445" s="125"/>
      <c r="F445" s="125"/>
      <c r="G445" s="125"/>
      <c r="H445" s="110"/>
      <c r="I445" s="110"/>
      <c r="J445" s="110"/>
      <c r="K445" s="110"/>
      <c r="L445" s="110"/>
      <c r="M445" s="110"/>
      <c r="N445" s="110"/>
    </row>
    <row r="446" spans="2:14">
      <c r="B446" s="125"/>
      <c r="C446" s="125"/>
      <c r="D446" s="125"/>
      <c r="E446" s="125"/>
      <c r="F446" s="125"/>
      <c r="G446" s="125"/>
      <c r="H446" s="110"/>
      <c r="I446" s="110"/>
      <c r="J446" s="110"/>
      <c r="K446" s="110"/>
      <c r="L446" s="110"/>
      <c r="M446" s="110"/>
      <c r="N446" s="110"/>
    </row>
    <row r="447" spans="2:14">
      <c r="B447" s="125"/>
      <c r="C447" s="125"/>
      <c r="D447" s="125"/>
      <c r="E447" s="125"/>
      <c r="F447" s="125"/>
      <c r="G447" s="125"/>
      <c r="H447" s="110"/>
      <c r="I447" s="110"/>
      <c r="J447" s="110"/>
      <c r="K447" s="110"/>
      <c r="L447" s="110"/>
      <c r="M447" s="110"/>
      <c r="N447" s="110"/>
    </row>
    <row r="448" spans="2:14">
      <c r="B448" s="125"/>
      <c r="C448" s="125"/>
      <c r="D448" s="125"/>
      <c r="E448" s="125"/>
      <c r="F448" s="125"/>
      <c r="G448" s="125"/>
      <c r="H448" s="110"/>
      <c r="I448" s="110"/>
      <c r="J448" s="110"/>
      <c r="K448" s="110"/>
      <c r="L448" s="110"/>
      <c r="M448" s="110"/>
      <c r="N448" s="110"/>
    </row>
    <row r="449" spans="2:14">
      <c r="B449" s="125"/>
      <c r="C449" s="125"/>
      <c r="D449" s="125"/>
      <c r="E449" s="125"/>
      <c r="F449" s="125"/>
      <c r="G449" s="125"/>
      <c r="H449" s="110"/>
      <c r="I449" s="110"/>
      <c r="J449" s="110"/>
      <c r="K449" s="110"/>
      <c r="L449" s="110"/>
      <c r="M449" s="110"/>
      <c r="N449" s="110"/>
    </row>
    <row r="450" spans="2:14">
      <c r="B450" s="125"/>
      <c r="C450" s="125"/>
      <c r="D450" s="125"/>
      <c r="E450" s="125"/>
      <c r="F450" s="125"/>
      <c r="G450" s="125"/>
      <c r="H450" s="110"/>
      <c r="I450" s="110"/>
      <c r="J450" s="110"/>
      <c r="K450" s="110"/>
      <c r="L450" s="110"/>
      <c r="M450" s="110"/>
      <c r="N450" s="110"/>
    </row>
    <row r="451" spans="2:14">
      <c r="B451" s="125"/>
      <c r="C451" s="125"/>
      <c r="D451" s="125"/>
      <c r="E451" s="125"/>
      <c r="F451" s="125"/>
      <c r="G451" s="125"/>
      <c r="H451" s="110"/>
      <c r="I451" s="110"/>
      <c r="J451" s="110"/>
      <c r="K451" s="110"/>
      <c r="L451" s="110"/>
      <c r="M451" s="110"/>
      <c r="N451" s="110"/>
    </row>
    <row r="452" spans="2:14">
      <c r="B452" s="125"/>
      <c r="C452" s="125"/>
      <c r="D452" s="125"/>
      <c r="E452" s="125"/>
      <c r="F452" s="125"/>
      <c r="G452" s="125"/>
      <c r="H452" s="110"/>
      <c r="I452" s="110"/>
      <c r="J452" s="110"/>
      <c r="K452" s="110"/>
      <c r="L452" s="110"/>
      <c r="M452" s="110"/>
      <c r="N452" s="110"/>
    </row>
    <row r="453" spans="2:14">
      <c r="B453" s="125"/>
      <c r="C453" s="125"/>
      <c r="D453" s="125"/>
      <c r="E453" s="125"/>
      <c r="F453" s="125"/>
      <c r="G453" s="125"/>
      <c r="H453" s="110"/>
      <c r="I453" s="110"/>
      <c r="J453" s="110"/>
      <c r="K453" s="110"/>
      <c r="L453" s="110"/>
      <c r="M453" s="110"/>
      <c r="N453" s="110"/>
    </row>
    <row r="454" spans="2:14">
      <c r="B454" s="125"/>
      <c r="C454" s="125"/>
      <c r="D454" s="125"/>
      <c r="E454" s="125"/>
      <c r="F454" s="125"/>
      <c r="G454" s="125"/>
      <c r="H454" s="110"/>
      <c r="I454" s="110"/>
      <c r="J454" s="110"/>
      <c r="K454" s="110"/>
      <c r="L454" s="110"/>
      <c r="M454" s="110"/>
      <c r="N454" s="110"/>
    </row>
    <row r="455" spans="2:14">
      <c r="B455" s="125"/>
      <c r="C455" s="125"/>
      <c r="D455" s="125"/>
      <c r="E455" s="125"/>
      <c r="F455" s="125"/>
      <c r="G455" s="125"/>
      <c r="H455" s="110"/>
      <c r="I455" s="110"/>
      <c r="J455" s="110"/>
      <c r="K455" s="110"/>
      <c r="L455" s="110"/>
      <c r="M455" s="110"/>
      <c r="N455" s="110"/>
    </row>
    <row r="456" spans="2:14">
      <c r="B456" s="125"/>
      <c r="C456" s="125"/>
      <c r="D456" s="125"/>
      <c r="E456" s="125"/>
      <c r="F456" s="125"/>
      <c r="G456" s="125"/>
      <c r="H456" s="110"/>
      <c r="I456" s="110"/>
      <c r="J456" s="110"/>
      <c r="K456" s="110"/>
      <c r="L456" s="110"/>
      <c r="M456" s="110"/>
      <c r="N456" s="110"/>
    </row>
    <row r="457" spans="2:14">
      <c r="B457" s="125"/>
      <c r="C457" s="125"/>
      <c r="D457" s="125"/>
      <c r="E457" s="125"/>
      <c r="F457" s="125"/>
      <c r="G457" s="125"/>
      <c r="H457" s="110"/>
      <c r="I457" s="110"/>
      <c r="J457" s="110"/>
      <c r="K457" s="110"/>
      <c r="L457" s="110"/>
      <c r="M457" s="110"/>
      <c r="N457" s="110"/>
    </row>
    <row r="458" spans="2:14">
      <c r="B458" s="125"/>
      <c r="C458" s="125"/>
      <c r="D458" s="125"/>
      <c r="E458" s="125"/>
      <c r="F458" s="125"/>
      <c r="G458" s="125"/>
      <c r="H458" s="110"/>
      <c r="I458" s="110"/>
      <c r="J458" s="110"/>
      <c r="K458" s="110"/>
      <c r="L458" s="110"/>
      <c r="M458" s="110"/>
      <c r="N458" s="110"/>
    </row>
    <row r="459" spans="2:14">
      <c r="B459" s="125"/>
      <c r="C459" s="125"/>
      <c r="D459" s="125"/>
      <c r="E459" s="125"/>
      <c r="F459" s="125"/>
      <c r="G459" s="125"/>
      <c r="H459" s="110"/>
      <c r="I459" s="110"/>
      <c r="J459" s="110"/>
      <c r="K459" s="110"/>
      <c r="L459" s="110"/>
      <c r="M459" s="110"/>
      <c r="N459" s="110"/>
    </row>
    <row r="460" spans="2:14">
      <c r="B460" s="125"/>
      <c r="C460" s="125"/>
      <c r="D460" s="125"/>
      <c r="E460" s="125"/>
      <c r="F460" s="125"/>
      <c r="G460" s="125"/>
      <c r="H460" s="110"/>
      <c r="I460" s="110"/>
      <c r="J460" s="110"/>
      <c r="K460" s="110"/>
      <c r="L460" s="110"/>
      <c r="M460" s="110"/>
      <c r="N460" s="110"/>
    </row>
    <row r="461" spans="2:14">
      <c r="B461" s="125"/>
      <c r="C461" s="125"/>
      <c r="D461" s="125"/>
      <c r="E461" s="125"/>
      <c r="F461" s="125"/>
      <c r="G461" s="125"/>
      <c r="H461" s="110"/>
      <c r="I461" s="110"/>
      <c r="J461" s="110"/>
      <c r="K461" s="110"/>
      <c r="L461" s="110"/>
      <c r="M461" s="110"/>
      <c r="N461" s="110"/>
    </row>
    <row r="462" spans="2:14">
      <c r="B462" s="125"/>
      <c r="C462" s="125"/>
      <c r="D462" s="125"/>
      <c r="E462" s="125"/>
      <c r="F462" s="125"/>
      <c r="G462" s="125"/>
      <c r="H462" s="110"/>
      <c r="I462" s="110"/>
      <c r="J462" s="110"/>
      <c r="K462" s="110"/>
      <c r="L462" s="110"/>
      <c r="M462" s="110"/>
      <c r="N462" s="110"/>
    </row>
    <row r="463" spans="2:14">
      <c r="B463" s="125"/>
      <c r="C463" s="125"/>
      <c r="D463" s="125"/>
      <c r="E463" s="125"/>
      <c r="F463" s="125"/>
      <c r="G463" s="125"/>
      <c r="H463" s="110"/>
      <c r="I463" s="110"/>
      <c r="J463" s="110"/>
      <c r="K463" s="110"/>
      <c r="L463" s="110"/>
      <c r="M463" s="110"/>
      <c r="N463" s="110"/>
    </row>
    <row r="464" spans="2:14">
      <c r="B464" s="125"/>
      <c r="C464" s="125"/>
      <c r="D464" s="125"/>
      <c r="E464" s="125"/>
      <c r="F464" s="125"/>
      <c r="G464" s="125"/>
      <c r="H464" s="110"/>
      <c r="I464" s="110"/>
      <c r="J464" s="110"/>
      <c r="K464" s="110"/>
      <c r="L464" s="110"/>
      <c r="M464" s="110"/>
      <c r="N464" s="110"/>
    </row>
    <row r="465" spans="2:14">
      <c r="B465" s="125"/>
      <c r="C465" s="125"/>
      <c r="D465" s="125"/>
      <c r="E465" s="125"/>
      <c r="F465" s="125"/>
      <c r="G465" s="125"/>
      <c r="H465" s="110"/>
      <c r="I465" s="110"/>
      <c r="J465" s="110"/>
      <c r="K465" s="110"/>
      <c r="L465" s="110"/>
      <c r="M465" s="110"/>
      <c r="N465" s="110"/>
    </row>
    <row r="466" spans="2:14">
      <c r="B466" s="125"/>
      <c r="C466" s="125"/>
      <c r="D466" s="125"/>
      <c r="E466" s="125"/>
      <c r="F466" s="125"/>
      <c r="G466" s="125"/>
      <c r="H466" s="110"/>
      <c r="I466" s="110"/>
      <c r="J466" s="110"/>
      <c r="K466" s="110"/>
      <c r="L466" s="110"/>
      <c r="M466" s="110"/>
      <c r="N466" s="110"/>
    </row>
    <row r="467" spans="2:14">
      <c r="B467" s="125"/>
      <c r="C467" s="125"/>
      <c r="D467" s="125"/>
      <c r="E467" s="125"/>
      <c r="F467" s="125"/>
      <c r="G467" s="125"/>
      <c r="H467" s="110"/>
      <c r="I467" s="110"/>
      <c r="J467" s="110"/>
      <c r="K467" s="110"/>
      <c r="L467" s="110"/>
      <c r="M467" s="110"/>
      <c r="N467" s="110"/>
    </row>
    <row r="468" spans="2:14">
      <c r="B468" s="125"/>
      <c r="C468" s="125"/>
      <c r="D468" s="125"/>
      <c r="E468" s="125"/>
      <c r="F468" s="125"/>
      <c r="G468" s="125"/>
      <c r="H468" s="110"/>
      <c r="I468" s="110"/>
      <c r="J468" s="110"/>
      <c r="K468" s="110"/>
      <c r="L468" s="110"/>
      <c r="M468" s="110"/>
      <c r="N468" s="110"/>
    </row>
    <row r="469" spans="2:14">
      <c r="B469" s="125"/>
      <c r="C469" s="125"/>
      <c r="D469" s="125"/>
      <c r="E469" s="125"/>
      <c r="F469" s="125"/>
      <c r="G469" s="125"/>
      <c r="H469" s="110"/>
      <c r="I469" s="110"/>
      <c r="J469" s="110"/>
      <c r="K469" s="110"/>
      <c r="L469" s="110"/>
      <c r="M469" s="110"/>
      <c r="N469" s="110"/>
    </row>
    <row r="470" spans="2:14">
      <c r="B470" s="125"/>
      <c r="C470" s="125"/>
      <c r="D470" s="125"/>
      <c r="E470" s="125"/>
      <c r="F470" s="125"/>
      <c r="G470" s="125"/>
      <c r="H470" s="110"/>
      <c r="I470" s="110"/>
      <c r="J470" s="110"/>
      <c r="K470" s="110"/>
      <c r="L470" s="110"/>
      <c r="M470" s="110"/>
      <c r="N470" s="110"/>
    </row>
    <row r="471" spans="2:14">
      <c r="B471" s="125"/>
      <c r="C471" s="125"/>
      <c r="D471" s="125"/>
      <c r="E471" s="125"/>
      <c r="F471" s="125"/>
      <c r="G471" s="125"/>
      <c r="H471" s="110"/>
      <c r="I471" s="110"/>
      <c r="J471" s="110"/>
      <c r="K471" s="110"/>
      <c r="L471" s="110"/>
      <c r="M471" s="110"/>
      <c r="N471" s="110"/>
    </row>
    <row r="472" spans="2:14">
      <c r="B472" s="125"/>
      <c r="C472" s="125"/>
      <c r="D472" s="125"/>
      <c r="E472" s="125"/>
      <c r="F472" s="125"/>
      <c r="G472" s="125"/>
      <c r="H472" s="110"/>
      <c r="I472" s="110"/>
      <c r="J472" s="110"/>
      <c r="K472" s="110"/>
      <c r="L472" s="110"/>
      <c r="M472" s="110"/>
      <c r="N472" s="110"/>
    </row>
    <row r="473" spans="2:14">
      <c r="B473" s="125"/>
      <c r="C473" s="125"/>
      <c r="D473" s="125"/>
      <c r="E473" s="125"/>
      <c r="F473" s="125"/>
      <c r="G473" s="125"/>
      <c r="H473" s="110"/>
      <c r="I473" s="110"/>
      <c r="J473" s="110"/>
      <c r="K473" s="110"/>
      <c r="L473" s="110"/>
      <c r="M473" s="110"/>
      <c r="N473" s="110"/>
    </row>
    <row r="474" spans="2:14">
      <c r="B474" s="125"/>
      <c r="C474" s="125"/>
      <c r="D474" s="125"/>
      <c r="E474" s="125"/>
      <c r="F474" s="125"/>
      <c r="G474" s="125"/>
      <c r="H474" s="110"/>
      <c r="I474" s="110"/>
      <c r="J474" s="110"/>
      <c r="K474" s="110"/>
      <c r="L474" s="110"/>
      <c r="M474" s="110"/>
      <c r="N474" s="110"/>
    </row>
    <row r="475" spans="2:14">
      <c r="B475" s="125"/>
      <c r="C475" s="125"/>
      <c r="D475" s="125"/>
      <c r="E475" s="125"/>
      <c r="F475" s="125"/>
      <c r="G475" s="125"/>
      <c r="H475" s="110"/>
      <c r="I475" s="110"/>
      <c r="J475" s="110"/>
      <c r="K475" s="110"/>
      <c r="L475" s="110"/>
      <c r="M475" s="110"/>
      <c r="N475" s="110"/>
    </row>
    <row r="476" spans="2:14">
      <c r="B476" s="125"/>
      <c r="C476" s="125"/>
      <c r="D476" s="125"/>
      <c r="E476" s="125"/>
      <c r="F476" s="125"/>
      <c r="G476" s="125"/>
      <c r="H476" s="110"/>
      <c r="I476" s="110"/>
      <c r="J476" s="110"/>
      <c r="K476" s="110"/>
      <c r="L476" s="110"/>
      <c r="M476" s="110"/>
      <c r="N476" s="110"/>
    </row>
    <row r="477" spans="2:14">
      <c r="B477" s="125"/>
      <c r="C477" s="125"/>
      <c r="D477" s="125"/>
      <c r="E477" s="125"/>
      <c r="F477" s="125"/>
      <c r="G477" s="125"/>
      <c r="H477" s="110"/>
      <c r="I477" s="110"/>
      <c r="J477" s="110"/>
      <c r="K477" s="110"/>
      <c r="L477" s="110"/>
      <c r="M477" s="110"/>
      <c r="N477" s="110"/>
    </row>
    <row r="478" spans="2:14">
      <c r="B478" s="125"/>
      <c r="C478" s="125"/>
      <c r="D478" s="125"/>
      <c r="E478" s="125"/>
      <c r="F478" s="125"/>
      <c r="G478" s="125"/>
      <c r="H478" s="110"/>
      <c r="I478" s="110"/>
      <c r="J478" s="110"/>
      <c r="K478" s="110"/>
      <c r="L478" s="110"/>
      <c r="M478" s="110"/>
      <c r="N478" s="110"/>
    </row>
    <row r="479" spans="2:14">
      <c r="B479" s="125"/>
      <c r="C479" s="125"/>
      <c r="D479" s="125"/>
      <c r="E479" s="125"/>
      <c r="F479" s="125"/>
      <c r="G479" s="125"/>
      <c r="H479" s="110"/>
      <c r="I479" s="110"/>
      <c r="J479" s="110"/>
      <c r="K479" s="110"/>
      <c r="L479" s="110"/>
      <c r="M479" s="110"/>
      <c r="N479" s="110"/>
    </row>
    <row r="480" spans="2:14">
      <c r="B480" s="125"/>
      <c r="C480" s="125"/>
      <c r="D480" s="125"/>
      <c r="E480" s="125"/>
      <c r="F480" s="125"/>
      <c r="G480" s="125"/>
      <c r="H480" s="110"/>
      <c r="I480" s="110"/>
      <c r="J480" s="110"/>
      <c r="K480" s="110"/>
      <c r="L480" s="110"/>
      <c r="M480" s="110"/>
      <c r="N480" s="110"/>
    </row>
    <row r="481" spans="2:14">
      <c r="B481" s="125"/>
      <c r="C481" s="125"/>
      <c r="D481" s="125"/>
      <c r="E481" s="125"/>
      <c r="F481" s="125"/>
      <c r="G481" s="125"/>
      <c r="H481" s="110"/>
      <c r="I481" s="110"/>
      <c r="J481" s="110"/>
      <c r="K481" s="110"/>
      <c r="L481" s="110"/>
      <c r="M481" s="110"/>
      <c r="N481" s="110"/>
    </row>
    <row r="482" spans="2:14">
      <c r="B482" s="125"/>
      <c r="C482" s="125"/>
      <c r="D482" s="125"/>
      <c r="E482" s="125"/>
      <c r="F482" s="125"/>
      <c r="G482" s="125"/>
      <c r="H482" s="110"/>
      <c r="I482" s="110"/>
      <c r="J482" s="110"/>
      <c r="K482" s="110"/>
      <c r="L482" s="110"/>
      <c r="M482" s="110"/>
      <c r="N482" s="110"/>
    </row>
    <row r="483" spans="2:14">
      <c r="B483" s="125"/>
      <c r="C483" s="125"/>
      <c r="D483" s="125"/>
      <c r="E483" s="125"/>
      <c r="F483" s="125"/>
      <c r="G483" s="125"/>
      <c r="H483" s="110"/>
      <c r="I483" s="110"/>
      <c r="J483" s="110"/>
      <c r="K483" s="110"/>
      <c r="L483" s="110"/>
      <c r="M483" s="110"/>
      <c r="N483" s="110"/>
    </row>
    <row r="484" spans="2:14">
      <c r="B484" s="125"/>
      <c r="C484" s="125"/>
      <c r="D484" s="125"/>
      <c r="E484" s="125"/>
      <c r="F484" s="125"/>
      <c r="G484" s="125"/>
      <c r="H484" s="110"/>
      <c r="I484" s="110"/>
      <c r="J484" s="110"/>
      <c r="K484" s="110"/>
      <c r="L484" s="110"/>
      <c r="M484" s="110"/>
      <c r="N484" s="110"/>
    </row>
    <row r="485" spans="2:14">
      <c r="B485" s="125"/>
      <c r="C485" s="125"/>
      <c r="D485" s="125"/>
      <c r="E485" s="125"/>
      <c r="F485" s="125"/>
      <c r="G485" s="125"/>
      <c r="H485" s="110"/>
      <c r="I485" s="110"/>
      <c r="J485" s="110"/>
      <c r="K485" s="110"/>
      <c r="L485" s="110"/>
      <c r="M485" s="110"/>
      <c r="N485" s="110"/>
    </row>
    <row r="486" spans="2:14">
      <c r="B486" s="125"/>
      <c r="C486" s="125"/>
      <c r="D486" s="125"/>
      <c r="E486" s="125"/>
      <c r="F486" s="125"/>
      <c r="G486" s="125"/>
      <c r="H486" s="110"/>
      <c r="I486" s="110"/>
      <c r="J486" s="110"/>
      <c r="K486" s="110"/>
      <c r="L486" s="110"/>
      <c r="M486" s="110"/>
      <c r="N486" s="110"/>
    </row>
    <row r="487" spans="2:14">
      <c r="B487" s="125"/>
      <c r="C487" s="125"/>
      <c r="D487" s="125"/>
      <c r="E487" s="125"/>
      <c r="F487" s="125"/>
      <c r="G487" s="125"/>
      <c r="H487" s="110"/>
      <c r="I487" s="110"/>
      <c r="J487" s="110"/>
      <c r="K487" s="110"/>
      <c r="L487" s="110"/>
      <c r="M487" s="110"/>
      <c r="N487" s="110"/>
    </row>
    <row r="488" spans="2:14">
      <c r="B488" s="125"/>
      <c r="C488" s="125"/>
      <c r="D488" s="125"/>
      <c r="E488" s="125"/>
      <c r="F488" s="125"/>
      <c r="G488" s="125"/>
      <c r="H488" s="110"/>
      <c r="I488" s="110"/>
      <c r="J488" s="110"/>
      <c r="K488" s="110"/>
      <c r="L488" s="110"/>
      <c r="M488" s="110"/>
      <c r="N488" s="110"/>
    </row>
    <row r="489" spans="2:14">
      <c r="B489" s="125"/>
      <c r="C489" s="125"/>
      <c r="D489" s="125"/>
      <c r="E489" s="125"/>
      <c r="F489" s="125"/>
      <c r="G489" s="125"/>
      <c r="H489" s="110"/>
      <c r="I489" s="110"/>
      <c r="J489" s="110"/>
      <c r="K489" s="110"/>
      <c r="L489" s="110"/>
      <c r="M489" s="110"/>
      <c r="N489" s="110"/>
    </row>
    <row r="490" spans="2:14">
      <c r="B490" s="125"/>
      <c r="C490" s="125"/>
      <c r="D490" s="125"/>
      <c r="E490" s="125"/>
      <c r="F490" s="125"/>
      <c r="G490" s="125"/>
      <c r="H490" s="110"/>
      <c r="I490" s="110"/>
      <c r="J490" s="110"/>
      <c r="K490" s="110"/>
      <c r="L490" s="110"/>
      <c r="M490" s="110"/>
      <c r="N490" s="110"/>
    </row>
    <row r="491" spans="2:14">
      <c r="B491" s="125"/>
      <c r="C491" s="125"/>
      <c r="D491" s="125"/>
      <c r="E491" s="125"/>
      <c r="F491" s="125"/>
      <c r="G491" s="125"/>
      <c r="H491" s="110"/>
      <c r="I491" s="110"/>
      <c r="J491" s="110"/>
      <c r="K491" s="110"/>
      <c r="L491" s="110"/>
      <c r="M491" s="110"/>
      <c r="N491" s="110"/>
    </row>
    <row r="492" spans="2:14">
      <c r="B492" s="125"/>
      <c r="C492" s="125"/>
      <c r="D492" s="125"/>
      <c r="E492" s="125"/>
      <c r="F492" s="125"/>
      <c r="G492" s="125"/>
      <c r="H492" s="110"/>
      <c r="I492" s="110"/>
      <c r="J492" s="110"/>
      <c r="K492" s="110"/>
      <c r="L492" s="110"/>
      <c r="M492" s="110"/>
      <c r="N492" s="110"/>
    </row>
    <row r="493" spans="2:14">
      <c r="B493" s="125"/>
      <c r="C493" s="125"/>
      <c r="D493" s="125"/>
      <c r="E493" s="125"/>
      <c r="F493" s="125"/>
      <c r="G493" s="125"/>
      <c r="H493" s="110"/>
      <c r="I493" s="110"/>
      <c r="J493" s="110"/>
      <c r="K493" s="110"/>
      <c r="L493" s="110"/>
      <c r="M493" s="110"/>
      <c r="N493" s="110"/>
    </row>
    <row r="494" spans="2:14">
      <c r="B494" s="125"/>
      <c r="C494" s="125"/>
      <c r="D494" s="125"/>
      <c r="E494" s="125"/>
      <c r="F494" s="125"/>
      <c r="G494" s="125"/>
      <c r="H494" s="110"/>
      <c r="I494" s="110"/>
      <c r="J494" s="110"/>
      <c r="K494" s="110"/>
      <c r="L494" s="110"/>
      <c r="M494" s="110"/>
      <c r="N494" s="110"/>
    </row>
    <row r="495" spans="2:14">
      <c r="B495" s="125"/>
      <c r="C495" s="125"/>
      <c r="D495" s="125"/>
      <c r="E495" s="125"/>
      <c r="F495" s="125"/>
      <c r="G495" s="125"/>
      <c r="H495" s="110"/>
      <c r="I495" s="110"/>
      <c r="J495" s="110"/>
      <c r="K495" s="110"/>
      <c r="L495" s="110"/>
      <c r="M495" s="110"/>
      <c r="N495" s="110"/>
    </row>
    <row r="496" spans="2:14">
      <c r="B496" s="125"/>
      <c r="C496" s="125"/>
      <c r="D496" s="125"/>
      <c r="E496" s="125"/>
      <c r="F496" s="125"/>
      <c r="G496" s="125"/>
      <c r="H496" s="110"/>
      <c r="I496" s="110"/>
      <c r="J496" s="110"/>
      <c r="K496" s="110"/>
      <c r="L496" s="110"/>
      <c r="M496" s="110"/>
      <c r="N496" s="110"/>
    </row>
    <row r="497" spans="2:14">
      <c r="B497" s="125"/>
      <c r="C497" s="125"/>
      <c r="D497" s="125"/>
      <c r="E497" s="125"/>
      <c r="F497" s="125"/>
      <c r="G497" s="125"/>
      <c r="H497" s="110"/>
      <c r="I497" s="110"/>
      <c r="J497" s="110"/>
      <c r="K497" s="110"/>
      <c r="L497" s="110"/>
      <c r="M497" s="110"/>
      <c r="N497" s="110"/>
    </row>
    <row r="498" spans="2:14">
      <c r="B498" s="125"/>
      <c r="C498" s="125"/>
      <c r="D498" s="125"/>
      <c r="E498" s="125"/>
      <c r="F498" s="125"/>
      <c r="G498" s="125"/>
      <c r="H498" s="110"/>
      <c r="I498" s="110"/>
      <c r="J498" s="110"/>
      <c r="K498" s="110"/>
      <c r="L498" s="110"/>
      <c r="M498" s="110"/>
      <c r="N498" s="110"/>
    </row>
    <row r="499" spans="2:14">
      <c r="B499" s="125"/>
      <c r="C499" s="125"/>
      <c r="D499" s="125"/>
      <c r="E499" s="125"/>
      <c r="F499" s="125"/>
      <c r="G499" s="125"/>
      <c r="H499" s="110"/>
      <c r="I499" s="110"/>
      <c r="J499" s="110"/>
      <c r="K499" s="110"/>
      <c r="L499" s="110"/>
      <c r="M499" s="110"/>
      <c r="N499" s="110"/>
    </row>
    <row r="500" spans="2:14">
      <c r="B500" s="125"/>
      <c r="C500" s="125"/>
      <c r="D500" s="125"/>
      <c r="E500" s="125"/>
      <c r="F500" s="125"/>
      <c r="G500" s="125"/>
      <c r="H500" s="110"/>
      <c r="I500" s="110"/>
      <c r="J500" s="110"/>
      <c r="K500" s="110"/>
      <c r="L500" s="110"/>
      <c r="M500" s="110"/>
      <c r="N500" s="110"/>
    </row>
    <row r="501" spans="2:14">
      <c r="B501" s="125"/>
      <c r="C501" s="125"/>
      <c r="D501" s="125"/>
      <c r="E501" s="125"/>
      <c r="F501" s="125"/>
      <c r="G501" s="125"/>
      <c r="H501" s="110"/>
      <c r="I501" s="110"/>
      <c r="J501" s="110"/>
      <c r="K501" s="110"/>
      <c r="L501" s="110"/>
      <c r="M501" s="110"/>
      <c r="N501" s="110"/>
    </row>
    <row r="502" spans="2:14">
      <c r="B502" s="125"/>
      <c r="C502" s="125"/>
      <c r="D502" s="125"/>
      <c r="E502" s="125"/>
      <c r="F502" s="125"/>
      <c r="G502" s="125"/>
      <c r="H502" s="110"/>
      <c r="I502" s="110"/>
      <c r="J502" s="110"/>
      <c r="K502" s="110"/>
      <c r="L502" s="110"/>
      <c r="M502" s="110"/>
      <c r="N502" s="110"/>
    </row>
    <row r="503" spans="2:14">
      <c r="B503" s="125"/>
      <c r="C503" s="125"/>
      <c r="D503" s="125"/>
      <c r="E503" s="125"/>
      <c r="F503" s="125"/>
      <c r="G503" s="125"/>
      <c r="H503" s="110"/>
      <c r="I503" s="110"/>
      <c r="J503" s="110"/>
      <c r="K503" s="110"/>
      <c r="L503" s="110"/>
      <c r="M503" s="110"/>
      <c r="N503" s="110"/>
    </row>
    <row r="504" spans="2:14">
      <c r="B504" s="125"/>
      <c r="C504" s="125"/>
      <c r="D504" s="125"/>
      <c r="E504" s="125"/>
      <c r="F504" s="125"/>
      <c r="G504" s="125"/>
      <c r="H504" s="110"/>
      <c r="I504" s="110"/>
      <c r="J504" s="110"/>
      <c r="K504" s="110"/>
      <c r="L504" s="110"/>
      <c r="M504" s="110"/>
      <c r="N504" s="110"/>
    </row>
    <row r="505" spans="2:14">
      <c r="B505" s="125"/>
      <c r="C505" s="125"/>
      <c r="D505" s="125"/>
      <c r="E505" s="125"/>
      <c r="F505" s="125"/>
      <c r="G505" s="125"/>
      <c r="H505" s="110"/>
      <c r="I505" s="110"/>
      <c r="J505" s="110"/>
      <c r="K505" s="110"/>
      <c r="L505" s="110"/>
      <c r="M505" s="110"/>
      <c r="N505" s="110"/>
    </row>
    <row r="506" spans="2:14">
      <c r="B506" s="125"/>
      <c r="C506" s="125"/>
      <c r="D506" s="125"/>
      <c r="E506" s="125"/>
      <c r="F506" s="125"/>
      <c r="G506" s="125"/>
      <c r="H506" s="110"/>
      <c r="I506" s="110"/>
      <c r="J506" s="110"/>
      <c r="K506" s="110"/>
      <c r="L506" s="110"/>
      <c r="M506" s="110"/>
      <c r="N506" s="110"/>
    </row>
    <row r="507" spans="2:14">
      <c r="B507" s="125"/>
      <c r="C507" s="125"/>
      <c r="D507" s="125"/>
      <c r="E507" s="125"/>
      <c r="F507" s="125"/>
      <c r="G507" s="125"/>
      <c r="H507" s="110"/>
      <c r="I507" s="110"/>
      <c r="J507" s="110"/>
      <c r="K507" s="110"/>
      <c r="L507" s="110"/>
      <c r="M507" s="110"/>
      <c r="N507" s="110"/>
    </row>
    <row r="508" spans="2:14">
      <c r="B508" s="125"/>
      <c r="C508" s="125"/>
      <c r="D508" s="125"/>
      <c r="E508" s="125"/>
      <c r="F508" s="125"/>
      <c r="G508" s="125"/>
      <c r="H508" s="110"/>
      <c r="I508" s="110"/>
      <c r="J508" s="110"/>
      <c r="K508" s="110"/>
      <c r="L508" s="110"/>
      <c r="M508" s="110"/>
      <c r="N508" s="110"/>
    </row>
    <row r="509" spans="2:14">
      <c r="B509" s="125"/>
      <c r="C509" s="125"/>
      <c r="D509" s="125"/>
      <c r="E509" s="125"/>
      <c r="F509" s="125"/>
      <c r="G509" s="125"/>
      <c r="H509" s="110"/>
      <c r="I509" s="110"/>
      <c r="J509" s="110"/>
      <c r="K509" s="110"/>
      <c r="L509" s="110"/>
      <c r="M509" s="110"/>
      <c r="N509" s="110"/>
    </row>
    <row r="510" spans="2:14">
      <c r="B510" s="125"/>
      <c r="C510" s="125"/>
      <c r="D510" s="125"/>
      <c r="E510" s="125"/>
      <c r="F510" s="125"/>
      <c r="G510" s="125"/>
      <c r="H510" s="110"/>
      <c r="I510" s="110"/>
      <c r="J510" s="110"/>
      <c r="K510" s="110"/>
      <c r="L510" s="110"/>
      <c r="M510" s="110"/>
      <c r="N510" s="110"/>
    </row>
    <row r="511" spans="2:14">
      <c r="B511" s="125"/>
      <c r="C511" s="125"/>
      <c r="D511" s="125"/>
      <c r="E511" s="125"/>
      <c r="F511" s="125"/>
      <c r="G511" s="125"/>
      <c r="H511" s="110"/>
      <c r="I511" s="110"/>
      <c r="J511" s="110"/>
      <c r="K511" s="110"/>
      <c r="L511" s="110"/>
      <c r="M511" s="110"/>
      <c r="N511" s="110"/>
    </row>
    <row r="512" spans="2:14">
      <c r="B512" s="125"/>
      <c r="C512" s="125"/>
      <c r="D512" s="125"/>
      <c r="E512" s="125"/>
      <c r="F512" s="125"/>
      <c r="G512" s="125"/>
      <c r="H512" s="110"/>
      <c r="I512" s="110"/>
      <c r="J512" s="110"/>
      <c r="K512" s="110"/>
      <c r="L512" s="110"/>
      <c r="M512" s="110"/>
      <c r="N512" s="110"/>
    </row>
    <row r="513" spans="2:14">
      <c r="B513" s="125"/>
      <c r="C513" s="125"/>
      <c r="D513" s="125"/>
      <c r="E513" s="125"/>
      <c r="F513" s="125"/>
      <c r="G513" s="125"/>
      <c r="H513" s="110"/>
      <c r="I513" s="110"/>
      <c r="J513" s="110"/>
      <c r="K513" s="110"/>
      <c r="L513" s="110"/>
      <c r="M513" s="110"/>
      <c r="N513" s="110"/>
    </row>
    <row r="514" spans="2:14">
      <c r="B514" s="125"/>
      <c r="C514" s="125"/>
      <c r="D514" s="125"/>
      <c r="E514" s="125"/>
      <c r="F514" s="125"/>
      <c r="G514" s="125"/>
      <c r="H514" s="110"/>
      <c r="I514" s="110"/>
      <c r="J514" s="110"/>
      <c r="K514" s="110"/>
      <c r="L514" s="110"/>
      <c r="M514" s="110"/>
      <c r="N514" s="110"/>
    </row>
    <row r="515" spans="2:14">
      <c r="B515" s="125"/>
      <c r="C515" s="125"/>
      <c r="D515" s="125"/>
      <c r="E515" s="125"/>
      <c r="F515" s="125"/>
      <c r="G515" s="125"/>
      <c r="H515" s="110"/>
      <c r="I515" s="110"/>
      <c r="J515" s="110"/>
      <c r="K515" s="110"/>
      <c r="L515" s="110"/>
      <c r="M515" s="110"/>
      <c r="N515" s="110"/>
    </row>
    <row r="516" spans="2:14">
      <c r="B516" s="125"/>
      <c r="C516" s="125"/>
      <c r="D516" s="125"/>
      <c r="E516" s="125"/>
      <c r="F516" s="125"/>
      <c r="G516" s="125"/>
      <c r="H516" s="110"/>
      <c r="I516" s="110"/>
      <c r="J516" s="110"/>
      <c r="K516" s="110"/>
      <c r="L516" s="110"/>
      <c r="M516" s="110"/>
      <c r="N516" s="110"/>
    </row>
    <row r="517" spans="2:14">
      <c r="B517" s="125"/>
      <c r="C517" s="125"/>
      <c r="D517" s="125"/>
      <c r="E517" s="125"/>
      <c r="F517" s="125"/>
      <c r="G517" s="125"/>
      <c r="H517" s="110"/>
      <c r="I517" s="110"/>
      <c r="J517" s="110"/>
      <c r="K517" s="110"/>
      <c r="L517" s="110"/>
      <c r="M517" s="110"/>
      <c r="N517" s="110"/>
    </row>
    <row r="518" spans="2:14">
      <c r="B518" s="125"/>
      <c r="C518" s="125"/>
      <c r="D518" s="125"/>
      <c r="E518" s="125"/>
      <c r="F518" s="125"/>
      <c r="G518" s="125"/>
      <c r="H518" s="110"/>
      <c r="I518" s="110"/>
      <c r="J518" s="110"/>
      <c r="K518" s="110"/>
      <c r="L518" s="110"/>
      <c r="M518" s="110"/>
      <c r="N518" s="110"/>
    </row>
    <row r="519" spans="2:14">
      <c r="B519" s="125"/>
      <c r="C519" s="125"/>
      <c r="D519" s="125"/>
      <c r="E519" s="125"/>
      <c r="F519" s="125"/>
      <c r="G519" s="125"/>
      <c r="H519" s="110"/>
      <c r="I519" s="110"/>
      <c r="J519" s="110"/>
      <c r="K519" s="110"/>
      <c r="L519" s="110"/>
      <c r="M519" s="110"/>
      <c r="N519" s="110"/>
    </row>
    <row r="520" spans="2:14">
      <c r="B520" s="125"/>
      <c r="C520" s="125"/>
      <c r="D520" s="125"/>
      <c r="E520" s="125"/>
      <c r="F520" s="125"/>
      <c r="G520" s="125"/>
      <c r="H520" s="110"/>
      <c r="I520" s="110"/>
      <c r="J520" s="110"/>
      <c r="K520" s="110"/>
      <c r="L520" s="110"/>
      <c r="M520" s="110"/>
      <c r="N520" s="110"/>
    </row>
    <row r="521" spans="2:14">
      <c r="B521" s="125"/>
      <c r="C521" s="125"/>
      <c r="D521" s="125"/>
      <c r="E521" s="125"/>
      <c r="F521" s="125"/>
      <c r="G521" s="125"/>
      <c r="H521" s="110"/>
      <c r="I521" s="110"/>
      <c r="J521" s="110"/>
      <c r="K521" s="110"/>
      <c r="L521" s="110"/>
      <c r="M521" s="110"/>
      <c r="N521" s="110"/>
    </row>
    <row r="522" spans="2:14">
      <c r="B522" s="125"/>
      <c r="C522" s="125"/>
      <c r="D522" s="125"/>
      <c r="E522" s="125"/>
      <c r="F522" s="125"/>
      <c r="G522" s="125"/>
      <c r="H522" s="110"/>
      <c r="I522" s="110"/>
      <c r="J522" s="110"/>
      <c r="K522" s="110"/>
      <c r="L522" s="110"/>
      <c r="M522" s="110"/>
      <c r="N522" s="110"/>
    </row>
    <row r="523" spans="2:14">
      <c r="B523" s="125"/>
      <c r="C523" s="125"/>
      <c r="D523" s="125"/>
      <c r="E523" s="125"/>
      <c r="F523" s="125"/>
      <c r="G523" s="125"/>
      <c r="H523" s="110"/>
      <c r="I523" s="110"/>
      <c r="J523" s="110"/>
      <c r="K523" s="110"/>
      <c r="L523" s="110"/>
      <c r="M523" s="110"/>
      <c r="N523" s="110"/>
    </row>
    <row r="524" spans="2:14">
      <c r="B524" s="125"/>
      <c r="C524" s="125"/>
      <c r="D524" s="125"/>
      <c r="E524" s="125"/>
      <c r="F524" s="125"/>
      <c r="G524" s="125"/>
      <c r="H524" s="110"/>
      <c r="I524" s="110"/>
      <c r="J524" s="110"/>
      <c r="K524" s="110"/>
      <c r="L524" s="110"/>
      <c r="M524" s="110"/>
      <c r="N524" s="110"/>
    </row>
    <row r="525" spans="2:14">
      <c r="B525" s="125"/>
      <c r="C525" s="125"/>
      <c r="D525" s="125"/>
      <c r="E525" s="125"/>
      <c r="F525" s="125"/>
      <c r="G525" s="125"/>
      <c r="H525" s="110"/>
      <c r="I525" s="110"/>
      <c r="J525" s="110"/>
      <c r="K525" s="110"/>
      <c r="L525" s="110"/>
      <c r="M525" s="110"/>
      <c r="N525" s="110"/>
    </row>
    <row r="526" spans="2:14">
      <c r="B526" s="125"/>
      <c r="C526" s="125"/>
      <c r="D526" s="125"/>
      <c r="E526" s="125"/>
      <c r="F526" s="125"/>
      <c r="G526" s="125"/>
      <c r="H526" s="110"/>
      <c r="I526" s="110"/>
      <c r="J526" s="110"/>
      <c r="K526" s="110"/>
      <c r="L526" s="110"/>
      <c r="M526" s="110"/>
      <c r="N526" s="110"/>
    </row>
    <row r="527" spans="2:14">
      <c r="B527" s="125"/>
      <c r="C527" s="125"/>
      <c r="D527" s="125"/>
      <c r="E527" s="125"/>
      <c r="F527" s="125"/>
      <c r="G527" s="125"/>
      <c r="H527" s="110"/>
      <c r="I527" s="110"/>
      <c r="J527" s="110"/>
      <c r="K527" s="110"/>
      <c r="L527" s="110"/>
      <c r="M527" s="110"/>
      <c r="N527" s="110"/>
    </row>
    <row r="528" spans="2:14">
      <c r="B528" s="125"/>
      <c r="C528" s="125"/>
      <c r="D528" s="125"/>
      <c r="E528" s="125"/>
      <c r="F528" s="125"/>
      <c r="G528" s="125"/>
      <c r="H528" s="110"/>
      <c r="I528" s="110"/>
      <c r="J528" s="110"/>
      <c r="K528" s="110"/>
      <c r="L528" s="110"/>
      <c r="M528" s="110"/>
      <c r="N528" s="110"/>
    </row>
    <row r="529" spans="2:14">
      <c r="B529" s="125"/>
      <c r="C529" s="125"/>
      <c r="D529" s="125"/>
      <c r="E529" s="125"/>
      <c r="F529" s="125"/>
      <c r="G529" s="125"/>
      <c r="H529" s="110"/>
      <c r="I529" s="110"/>
      <c r="J529" s="110"/>
      <c r="K529" s="110"/>
      <c r="L529" s="110"/>
      <c r="M529" s="110"/>
      <c r="N529" s="110"/>
    </row>
    <row r="530" spans="2:14">
      <c r="B530" s="125"/>
      <c r="C530" s="125"/>
      <c r="D530" s="125"/>
      <c r="E530" s="125"/>
      <c r="F530" s="125"/>
      <c r="G530" s="125"/>
      <c r="H530" s="110"/>
      <c r="I530" s="110"/>
      <c r="J530" s="110"/>
      <c r="K530" s="110"/>
      <c r="L530" s="110"/>
      <c r="M530" s="110"/>
      <c r="N530" s="110"/>
    </row>
    <row r="531" spans="2:14">
      <c r="B531" s="125"/>
      <c r="C531" s="125"/>
      <c r="D531" s="125"/>
      <c r="E531" s="125"/>
      <c r="F531" s="125"/>
      <c r="G531" s="125"/>
      <c r="H531" s="110"/>
      <c r="I531" s="110"/>
      <c r="J531" s="110"/>
      <c r="K531" s="110"/>
      <c r="L531" s="110"/>
      <c r="M531" s="110"/>
      <c r="N531" s="110"/>
    </row>
    <row r="532" spans="2:14">
      <c r="B532" s="125"/>
      <c r="C532" s="125"/>
      <c r="D532" s="125"/>
      <c r="E532" s="125"/>
      <c r="F532" s="125"/>
      <c r="G532" s="125"/>
      <c r="H532" s="110"/>
      <c r="I532" s="110"/>
      <c r="J532" s="110"/>
      <c r="K532" s="110"/>
      <c r="L532" s="110"/>
      <c r="M532" s="110"/>
      <c r="N532" s="110"/>
    </row>
    <row r="533" spans="2:14">
      <c r="B533" s="125"/>
      <c r="C533" s="125"/>
      <c r="D533" s="125"/>
      <c r="E533" s="125"/>
      <c r="F533" s="125"/>
      <c r="G533" s="125"/>
      <c r="H533" s="110"/>
      <c r="I533" s="110"/>
      <c r="J533" s="110"/>
      <c r="K533" s="110"/>
      <c r="L533" s="110"/>
      <c r="M533" s="110"/>
      <c r="N533" s="110"/>
    </row>
    <row r="534" spans="2:14">
      <c r="B534" s="125"/>
      <c r="C534" s="125"/>
      <c r="D534" s="125"/>
      <c r="E534" s="125"/>
      <c r="F534" s="125"/>
      <c r="G534" s="125"/>
      <c r="H534" s="110"/>
      <c r="I534" s="110"/>
      <c r="J534" s="110"/>
      <c r="K534" s="110"/>
      <c r="L534" s="110"/>
      <c r="M534" s="110"/>
      <c r="N534" s="110"/>
    </row>
    <row r="535" spans="2:14">
      <c r="B535" s="125"/>
      <c r="C535" s="125"/>
      <c r="D535" s="125"/>
      <c r="E535" s="125"/>
      <c r="F535" s="125"/>
      <c r="G535" s="125"/>
      <c r="H535" s="110"/>
      <c r="I535" s="110"/>
      <c r="J535" s="110"/>
      <c r="K535" s="110"/>
      <c r="L535" s="110"/>
      <c r="M535" s="110"/>
      <c r="N535" s="110"/>
    </row>
    <row r="536" spans="2:14">
      <c r="B536" s="125"/>
      <c r="C536" s="125"/>
      <c r="D536" s="125"/>
      <c r="E536" s="125"/>
      <c r="F536" s="125"/>
      <c r="G536" s="125"/>
      <c r="H536" s="110"/>
      <c r="I536" s="110"/>
      <c r="J536" s="110"/>
      <c r="K536" s="110"/>
      <c r="L536" s="110"/>
      <c r="M536" s="110"/>
      <c r="N536" s="110"/>
    </row>
    <row r="537" spans="2:14">
      <c r="B537" s="125"/>
      <c r="C537" s="125"/>
      <c r="D537" s="125"/>
      <c r="E537" s="125"/>
      <c r="F537" s="125"/>
      <c r="G537" s="125"/>
      <c r="H537" s="110"/>
      <c r="I537" s="110"/>
      <c r="J537" s="110"/>
      <c r="K537" s="110"/>
      <c r="L537" s="110"/>
      <c r="M537" s="110"/>
      <c r="N537" s="110"/>
    </row>
    <row r="538" spans="2:14">
      <c r="B538" s="125"/>
      <c r="C538" s="125"/>
      <c r="D538" s="125"/>
      <c r="E538" s="125"/>
      <c r="F538" s="125"/>
      <c r="G538" s="125"/>
      <c r="H538" s="110"/>
      <c r="I538" s="110"/>
      <c r="J538" s="110"/>
      <c r="K538" s="110"/>
      <c r="L538" s="110"/>
      <c r="M538" s="110"/>
      <c r="N538" s="110"/>
    </row>
    <row r="539" spans="2:14">
      <c r="B539" s="125"/>
      <c r="C539" s="125"/>
      <c r="D539" s="125"/>
      <c r="E539" s="125"/>
      <c r="F539" s="125"/>
      <c r="G539" s="125"/>
      <c r="H539" s="110"/>
      <c r="I539" s="110"/>
      <c r="J539" s="110"/>
      <c r="K539" s="110"/>
      <c r="L539" s="110"/>
      <c r="M539" s="110"/>
      <c r="N539" s="110"/>
    </row>
    <row r="540" spans="2:14">
      <c r="B540" s="125"/>
      <c r="C540" s="125"/>
      <c r="D540" s="125"/>
      <c r="E540" s="125"/>
      <c r="F540" s="125"/>
      <c r="G540" s="125"/>
      <c r="H540" s="110"/>
      <c r="I540" s="110"/>
      <c r="J540" s="110"/>
      <c r="K540" s="110"/>
      <c r="L540" s="110"/>
      <c r="M540" s="110"/>
      <c r="N540" s="110"/>
    </row>
    <row r="541" spans="2:14">
      <c r="B541" s="125"/>
      <c r="C541" s="125"/>
      <c r="D541" s="125"/>
      <c r="E541" s="125"/>
      <c r="F541" s="125"/>
      <c r="G541" s="125"/>
      <c r="H541" s="110"/>
      <c r="I541" s="110"/>
      <c r="J541" s="110"/>
      <c r="K541" s="110"/>
      <c r="L541" s="110"/>
      <c r="M541" s="110"/>
      <c r="N541" s="110"/>
    </row>
    <row r="542" spans="2:14">
      <c r="B542" s="125"/>
      <c r="C542" s="125"/>
      <c r="D542" s="125"/>
      <c r="E542" s="125"/>
      <c r="F542" s="125"/>
      <c r="G542" s="125"/>
      <c r="H542" s="110"/>
      <c r="I542" s="110"/>
      <c r="J542" s="110"/>
      <c r="K542" s="110"/>
      <c r="L542" s="110"/>
      <c r="M542" s="110"/>
      <c r="N542" s="110"/>
    </row>
    <row r="543" spans="2:14">
      <c r="B543" s="125"/>
      <c r="C543" s="125"/>
      <c r="D543" s="125"/>
      <c r="E543" s="125"/>
      <c r="F543" s="125"/>
      <c r="G543" s="125"/>
      <c r="H543" s="110"/>
      <c r="I543" s="110"/>
      <c r="J543" s="110"/>
      <c r="K543" s="110"/>
      <c r="L543" s="110"/>
      <c r="M543" s="110"/>
      <c r="N543" s="110"/>
    </row>
    <row r="544" spans="2:14">
      <c r="B544" s="125"/>
      <c r="C544" s="125"/>
      <c r="D544" s="125"/>
      <c r="E544" s="125"/>
      <c r="F544" s="125"/>
      <c r="G544" s="125"/>
      <c r="H544" s="110"/>
      <c r="I544" s="110"/>
      <c r="J544" s="110"/>
      <c r="K544" s="110"/>
      <c r="L544" s="110"/>
      <c r="M544" s="110"/>
      <c r="N544" s="110"/>
    </row>
    <row r="545" spans="2:14">
      <c r="B545" s="125"/>
      <c r="C545" s="125"/>
      <c r="D545" s="125"/>
      <c r="E545" s="125"/>
      <c r="F545" s="125"/>
      <c r="G545" s="125"/>
      <c r="H545" s="110"/>
      <c r="I545" s="110"/>
      <c r="J545" s="110"/>
      <c r="K545" s="110"/>
      <c r="L545" s="110"/>
      <c r="M545" s="110"/>
      <c r="N545" s="110"/>
    </row>
    <row r="546" spans="2:14">
      <c r="B546" s="125"/>
      <c r="C546" s="125"/>
      <c r="D546" s="125"/>
      <c r="E546" s="125"/>
      <c r="F546" s="125"/>
      <c r="G546" s="125"/>
      <c r="H546" s="110"/>
      <c r="I546" s="110"/>
      <c r="J546" s="110"/>
      <c r="K546" s="110"/>
      <c r="L546" s="110"/>
      <c r="M546" s="110"/>
      <c r="N546" s="110"/>
    </row>
    <row r="547" spans="2:14">
      <c r="B547" s="125"/>
      <c r="C547" s="125"/>
      <c r="D547" s="125"/>
      <c r="E547" s="125"/>
      <c r="F547" s="125"/>
      <c r="G547" s="125"/>
      <c r="H547" s="110"/>
      <c r="I547" s="110"/>
      <c r="J547" s="110"/>
      <c r="K547" s="110"/>
      <c r="L547" s="110"/>
      <c r="M547" s="110"/>
      <c r="N547" s="110"/>
    </row>
    <row r="548" spans="2:14">
      <c r="B548" s="125"/>
      <c r="C548" s="125"/>
      <c r="D548" s="125"/>
      <c r="E548" s="125"/>
      <c r="F548" s="125"/>
      <c r="G548" s="125"/>
      <c r="H548" s="110"/>
      <c r="I548" s="110"/>
      <c r="J548" s="110"/>
      <c r="K548" s="110"/>
      <c r="L548" s="110"/>
      <c r="M548" s="110"/>
      <c r="N548" s="110"/>
    </row>
    <row r="549" spans="2:14">
      <c r="B549" s="125"/>
      <c r="C549" s="125"/>
      <c r="D549" s="125"/>
      <c r="E549" s="125"/>
      <c r="F549" s="125"/>
      <c r="G549" s="125"/>
      <c r="H549" s="110"/>
      <c r="I549" s="110"/>
      <c r="J549" s="110"/>
      <c r="K549" s="110"/>
      <c r="L549" s="110"/>
      <c r="M549" s="110"/>
      <c r="N549" s="110"/>
    </row>
    <row r="550" spans="2:14">
      <c r="B550" s="125"/>
      <c r="C550" s="125"/>
      <c r="D550" s="125"/>
      <c r="E550" s="125"/>
      <c r="F550" s="125"/>
      <c r="G550" s="125"/>
      <c r="H550" s="110"/>
      <c r="I550" s="110"/>
      <c r="J550" s="110"/>
      <c r="K550" s="110"/>
      <c r="L550" s="110"/>
      <c r="M550" s="110"/>
      <c r="N550" s="110"/>
    </row>
    <row r="551" spans="2:14">
      <c r="B551" s="125"/>
      <c r="C551" s="125"/>
      <c r="D551" s="125"/>
      <c r="E551" s="125"/>
      <c r="F551" s="125"/>
      <c r="G551" s="125"/>
      <c r="H551" s="110"/>
      <c r="I551" s="110"/>
      <c r="J551" s="110"/>
      <c r="K551" s="110"/>
      <c r="L551" s="110"/>
      <c r="M551" s="110"/>
      <c r="N551" s="110"/>
    </row>
    <row r="552" spans="2:14">
      <c r="B552" s="125"/>
      <c r="C552" s="125"/>
      <c r="D552" s="125"/>
      <c r="E552" s="125"/>
      <c r="F552" s="125"/>
      <c r="G552" s="125"/>
      <c r="H552" s="110"/>
      <c r="I552" s="110"/>
      <c r="J552" s="110"/>
      <c r="K552" s="110"/>
      <c r="L552" s="110"/>
      <c r="M552" s="110"/>
      <c r="N552" s="110"/>
    </row>
    <row r="553" spans="2:14">
      <c r="B553" s="125"/>
      <c r="C553" s="125"/>
      <c r="D553" s="125"/>
      <c r="E553" s="125"/>
      <c r="F553" s="125"/>
      <c r="G553" s="125"/>
      <c r="H553" s="110"/>
      <c r="I553" s="110"/>
      <c r="J553" s="110"/>
      <c r="K553" s="110"/>
      <c r="L553" s="110"/>
      <c r="M553" s="110"/>
      <c r="N553" s="110"/>
    </row>
    <row r="554" spans="2:14">
      <c r="B554" s="125"/>
      <c r="C554" s="125"/>
      <c r="D554" s="125"/>
      <c r="E554" s="125"/>
      <c r="F554" s="125"/>
      <c r="G554" s="125"/>
      <c r="H554" s="110"/>
      <c r="I554" s="110"/>
      <c r="J554" s="110"/>
      <c r="K554" s="110"/>
      <c r="L554" s="110"/>
      <c r="M554" s="110"/>
      <c r="N554" s="110"/>
    </row>
    <row r="555" spans="2:14">
      <c r="B555" s="125"/>
      <c r="C555" s="125"/>
      <c r="D555" s="125"/>
      <c r="E555" s="125"/>
      <c r="F555" s="125"/>
      <c r="G555" s="125"/>
      <c r="H555" s="110"/>
      <c r="I555" s="110"/>
      <c r="J555" s="110"/>
      <c r="K555" s="110"/>
      <c r="L555" s="110"/>
      <c r="M555" s="110"/>
      <c r="N555" s="110"/>
    </row>
    <row r="556" spans="2:14">
      <c r="B556" s="125"/>
      <c r="C556" s="125"/>
      <c r="D556" s="125"/>
      <c r="E556" s="125"/>
      <c r="F556" s="125"/>
      <c r="G556" s="125"/>
      <c r="H556" s="110"/>
      <c r="I556" s="110"/>
      <c r="J556" s="110"/>
      <c r="K556" s="110"/>
      <c r="L556" s="110"/>
      <c r="M556" s="110"/>
      <c r="N556" s="110"/>
    </row>
    <row r="557" spans="2:14">
      <c r="B557" s="125"/>
      <c r="C557" s="125"/>
      <c r="D557" s="125"/>
      <c r="E557" s="125"/>
      <c r="F557" s="125"/>
      <c r="G557" s="125"/>
      <c r="H557" s="110"/>
      <c r="I557" s="110"/>
      <c r="J557" s="110"/>
      <c r="K557" s="110"/>
      <c r="L557" s="110"/>
      <c r="M557" s="110"/>
      <c r="N557" s="110"/>
    </row>
    <row r="558" spans="2:14">
      <c r="B558" s="125"/>
      <c r="C558" s="125"/>
      <c r="D558" s="125"/>
      <c r="E558" s="125"/>
      <c r="F558" s="125"/>
      <c r="G558" s="125"/>
      <c r="H558" s="110"/>
      <c r="I558" s="110"/>
      <c r="J558" s="110"/>
      <c r="K558" s="110"/>
      <c r="L558" s="110"/>
      <c r="M558" s="110"/>
      <c r="N558" s="110"/>
    </row>
    <row r="559" spans="2:14">
      <c r="B559" s="125"/>
      <c r="C559" s="125"/>
      <c r="D559" s="125"/>
      <c r="E559" s="125"/>
      <c r="F559" s="125"/>
      <c r="G559" s="125"/>
      <c r="H559" s="110"/>
      <c r="I559" s="110"/>
      <c r="J559" s="110"/>
      <c r="K559" s="110"/>
      <c r="L559" s="110"/>
      <c r="M559" s="110"/>
      <c r="N559" s="110"/>
    </row>
    <row r="560" spans="2:14">
      <c r="B560" s="125"/>
      <c r="C560" s="125"/>
      <c r="D560" s="125"/>
      <c r="E560" s="125"/>
      <c r="F560" s="125"/>
      <c r="G560" s="125"/>
      <c r="H560" s="110"/>
      <c r="I560" s="110"/>
      <c r="J560" s="110"/>
      <c r="K560" s="110"/>
      <c r="L560" s="110"/>
      <c r="M560" s="110"/>
      <c r="N560" s="110"/>
    </row>
    <row r="561" spans="2:14">
      <c r="B561" s="125"/>
      <c r="C561" s="125"/>
      <c r="D561" s="125"/>
      <c r="E561" s="125"/>
      <c r="F561" s="125"/>
      <c r="G561" s="125"/>
      <c r="H561" s="110"/>
      <c r="I561" s="110"/>
      <c r="J561" s="110"/>
      <c r="K561" s="110"/>
      <c r="L561" s="110"/>
      <c r="M561" s="110"/>
      <c r="N561" s="110"/>
    </row>
    <row r="562" spans="2:14">
      <c r="B562" s="125"/>
      <c r="C562" s="125"/>
      <c r="D562" s="125"/>
      <c r="E562" s="125"/>
      <c r="F562" s="125"/>
      <c r="G562" s="125"/>
      <c r="H562" s="110"/>
      <c r="I562" s="110"/>
      <c r="J562" s="110"/>
      <c r="K562" s="110"/>
      <c r="L562" s="110"/>
      <c r="M562" s="110"/>
      <c r="N562" s="110"/>
    </row>
    <row r="563" spans="2:14">
      <c r="B563" s="125"/>
      <c r="C563" s="125"/>
      <c r="D563" s="125"/>
      <c r="E563" s="125"/>
      <c r="F563" s="125"/>
      <c r="G563" s="125"/>
      <c r="H563" s="110"/>
      <c r="I563" s="110"/>
      <c r="J563" s="110"/>
      <c r="K563" s="110"/>
      <c r="L563" s="110"/>
      <c r="M563" s="110"/>
      <c r="N563" s="110"/>
    </row>
    <row r="564" spans="2:14">
      <c r="B564" s="125"/>
      <c r="C564" s="125"/>
      <c r="D564" s="125"/>
      <c r="E564" s="125"/>
      <c r="F564" s="125"/>
      <c r="G564" s="125"/>
      <c r="H564" s="110"/>
      <c r="I564" s="110"/>
      <c r="J564" s="110"/>
      <c r="K564" s="110"/>
      <c r="L564" s="110"/>
      <c r="M564" s="110"/>
      <c r="N564" s="110"/>
    </row>
    <row r="565" spans="2:14">
      <c r="B565" s="125"/>
      <c r="C565" s="125"/>
      <c r="D565" s="125"/>
      <c r="E565" s="125"/>
      <c r="F565" s="125"/>
      <c r="G565" s="125"/>
      <c r="H565" s="110"/>
      <c r="I565" s="110"/>
      <c r="J565" s="110"/>
      <c r="K565" s="110"/>
      <c r="L565" s="110"/>
      <c r="M565" s="110"/>
      <c r="N565" s="110"/>
    </row>
    <row r="566" spans="2:14">
      <c r="B566" s="125"/>
      <c r="C566" s="125"/>
      <c r="D566" s="125"/>
      <c r="E566" s="125"/>
      <c r="F566" s="125"/>
      <c r="G566" s="125"/>
      <c r="H566" s="110"/>
      <c r="I566" s="110"/>
      <c r="J566" s="110"/>
      <c r="K566" s="110"/>
      <c r="L566" s="110"/>
      <c r="M566" s="110"/>
      <c r="N566" s="110"/>
    </row>
    <row r="567" spans="2:14">
      <c r="B567" s="125"/>
      <c r="C567" s="125"/>
      <c r="D567" s="125"/>
      <c r="E567" s="125"/>
      <c r="F567" s="125"/>
      <c r="G567" s="125"/>
      <c r="H567" s="110"/>
      <c r="I567" s="110"/>
      <c r="J567" s="110"/>
      <c r="K567" s="110"/>
      <c r="L567" s="110"/>
      <c r="M567" s="110"/>
      <c r="N567" s="110"/>
    </row>
    <row r="568" spans="2:14">
      <c r="B568" s="125"/>
      <c r="C568" s="125"/>
      <c r="D568" s="125"/>
      <c r="E568" s="125"/>
      <c r="F568" s="125"/>
      <c r="G568" s="125"/>
      <c r="H568" s="110"/>
      <c r="I568" s="110"/>
      <c r="J568" s="110"/>
      <c r="K568" s="110"/>
      <c r="L568" s="110"/>
      <c r="M568" s="110"/>
      <c r="N568" s="110"/>
    </row>
    <row r="569" spans="2:14">
      <c r="B569" s="125"/>
      <c r="C569" s="125"/>
      <c r="D569" s="125"/>
      <c r="E569" s="125"/>
      <c r="F569" s="125"/>
      <c r="G569" s="125"/>
      <c r="H569" s="110"/>
      <c r="I569" s="110"/>
      <c r="J569" s="110"/>
      <c r="K569" s="110"/>
      <c r="L569" s="110"/>
      <c r="M569" s="110"/>
      <c r="N569" s="110"/>
    </row>
    <row r="570" spans="2:14">
      <c r="B570" s="125"/>
      <c r="C570" s="125"/>
      <c r="D570" s="125"/>
      <c r="E570" s="125"/>
      <c r="F570" s="125"/>
      <c r="G570" s="125"/>
      <c r="H570" s="110"/>
      <c r="I570" s="110"/>
      <c r="J570" s="110"/>
      <c r="K570" s="110"/>
      <c r="L570" s="110"/>
      <c r="M570" s="110"/>
      <c r="N570" s="110"/>
    </row>
    <row r="571" spans="2:14">
      <c r="B571" s="125"/>
      <c r="C571" s="125"/>
      <c r="D571" s="125"/>
      <c r="E571" s="125"/>
      <c r="F571" s="125"/>
      <c r="G571" s="125"/>
      <c r="H571" s="110"/>
      <c r="I571" s="110"/>
      <c r="J571" s="110"/>
      <c r="K571" s="110"/>
      <c r="L571" s="110"/>
      <c r="M571" s="110"/>
      <c r="N571" s="110"/>
    </row>
    <row r="572" spans="2:14">
      <c r="B572" s="125"/>
      <c r="C572" s="125"/>
      <c r="D572" s="125"/>
      <c r="E572" s="125"/>
      <c r="F572" s="125"/>
      <c r="G572" s="125"/>
      <c r="H572" s="110"/>
      <c r="I572" s="110"/>
      <c r="J572" s="110"/>
      <c r="K572" s="110"/>
      <c r="L572" s="110"/>
      <c r="M572" s="110"/>
      <c r="N572" s="110"/>
    </row>
    <row r="573" spans="2:14">
      <c r="B573" s="125"/>
      <c r="C573" s="125"/>
      <c r="D573" s="125"/>
      <c r="E573" s="125"/>
      <c r="F573" s="125"/>
      <c r="G573" s="125"/>
      <c r="H573" s="110"/>
      <c r="I573" s="110"/>
      <c r="J573" s="110"/>
      <c r="K573" s="110"/>
      <c r="L573" s="110"/>
      <c r="M573" s="110"/>
      <c r="N573" s="110"/>
    </row>
  </sheetData>
  <sheetProtection sheet="1" objects="1" scenarios="1"/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D1:I1048576 B45:B90 B92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O52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60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" style="1" bestFit="1" customWidth="1"/>
    <col min="8" max="8" width="7.85546875" style="1" bestFit="1" customWidth="1"/>
    <col min="9" max="9" width="12.28515625" style="1" bestFit="1" customWidth="1"/>
    <col min="10" max="10" width="9" style="1" bestFit="1" customWidth="1"/>
    <col min="11" max="11" width="11.85546875" style="1" bestFit="1" customWidth="1"/>
    <col min="12" max="12" width="9" style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141</v>
      </c>
      <c r="C1" s="67" t="s" vm="1">
        <v>222</v>
      </c>
    </row>
    <row r="2" spans="2:15">
      <c r="B2" s="46" t="s">
        <v>140</v>
      </c>
      <c r="C2" s="67" t="s">
        <v>223</v>
      </c>
    </row>
    <row r="3" spans="2:15">
      <c r="B3" s="46" t="s">
        <v>142</v>
      </c>
      <c r="C3" s="67" t="s">
        <v>224</v>
      </c>
    </row>
    <row r="4" spans="2:15">
      <c r="B4" s="46" t="s">
        <v>143</v>
      </c>
      <c r="C4" s="67">
        <v>9455</v>
      </c>
    </row>
    <row r="6" spans="2:15" ht="26.25" customHeight="1">
      <c r="B6" s="136" t="s">
        <v>169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</row>
    <row r="7" spans="2:15" ht="26.25" customHeight="1">
      <c r="B7" s="136" t="s">
        <v>88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</row>
    <row r="8" spans="2:15" s="3" customFormat="1" ht="78.75">
      <c r="B8" s="21" t="s">
        <v>110</v>
      </c>
      <c r="C8" s="29" t="s">
        <v>44</v>
      </c>
      <c r="D8" s="29" t="s">
        <v>114</v>
      </c>
      <c r="E8" s="29" t="s">
        <v>112</v>
      </c>
      <c r="F8" s="29" t="s">
        <v>65</v>
      </c>
      <c r="G8" s="29" t="s">
        <v>14</v>
      </c>
      <c r="H8" s="29" t="s">
        <v>66</v>
      </c>
      <c r="I8" s="29" t="s">
        <v>98</v>
      </c>
      <c r="J8" s="29" t="s">
        <v>197</v>
      </c>
      <c r="K8" s="29" t="s">
        <v>196</v>
      </c>
      <c r="L8" s="29" t="s">
        <v>61</v>
      </c>
      <c r="M8" s="29" t="s">
        <v>58</v>
      </c>
      <c r="N8" s="29" t="s">
        <v>144</v>
      </c>
      <c r="O8" s="19" t="s">
        <v>146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204</v>
      </c>
      <c r="K9" s="31"/>
      <c r="L9" s="31" t="s">
        <v>200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69"/>
      <c r="J11" s="77"/>
      <c r="K11" s="79"/>
      <c r="L11" s="77">
        <v>1230.9983598379999</v>
      </c>
      <c r="M11" s="69"/>
      <c r="N11" s="78">
        <v>1</v>
      </c>
      <c r="O11" s="78">
        <f>L11/'סכום נכסי הקרן'!$C$42</f>
        <v>3.4770796998006205E-2</v>
      </c>
    </row>
    <row r="12" spans="2:15" s="4" customFormat="1" ht="18" customHeight="1">
      <c r="B12" s="70" t="s">
        <v>190</v>
      </c>
      <c r="C12" s="71"/>
      <c r="D12" s="71"/>
      <c r="E12" s="71"/>
      <c r="F12" s="71"/>
      <c r="G12" s="71"/>
      <c r="H12" s="71"/>
      <c r="I12" s="71"/>
      <c r="J12" s="80"/>
      <c r="K12" s="82"/>
      <c r="L12" s="80">
        <v>1230.9983598379997</v>
      </c>
      <c r="M12" s="71"/>
      <c r="N12" s="81">
        <v>0.99999999999999978</v>
      </c>
      <c r="O12" s="81">
        <v>3.4771241349237973E-2</v>
      </c>
    </row>
    <row r="13" spans="2:15">
      <c r="B13" s="89" t="s">
        <v>51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961.91761781999992</v>
      </c>
      <c r="M13" s="71"/>
      <c r="N13" s="81">
        <v>0.78141259095307714</v>
      </c>
      <c r="O13" s="81">
        <f>L13/'סכום נכסי הקרן'!$C$42</f>
        <v>2.7170338571715504E-2</v>
      </c>
    </row>
    <row r="14" spans="2:15">
      <c r="B14" s="76" t="s">
        <v>1756</v>
      </c>
      <c r="C14" s="73" t="s">
        <v>1757</v>
      </c>
      <c r="D14" s="86" t="s">
        <v>28</v>
      </c>
      <c r="E14" s="73"/>
      <c r="F14" s="86" t="s">
        <v>1642</v>
      </c>
      <c r="G14" s="118" t="s">
        <v>2135</v>
      </c>
      <c r="H14" s="118" t="s">
        <v>911</v>
      </c>
      <c r="I14" s="86" t="s">
        <v>130</v>
      </c>
      <c r="J14" s="83">
        <v>14.495132000000002</v>
      </c>
      <c r="K14" s="85">
        <v>115680</v>
      </c>
      <c r="L14" s="83">
        <v>73.755585875000008</v>
      </c>
      <c r="M14" s="84">
        <v>2.7058340016359073E-5</v>
      </c>
      <c r="N14" s="84">
        <v>5.9915259257296072E-2</v>
      </c>
      <c r="O14" s="84">
        <f>L14/'סכום נכסי הקרן'!$C$42</f>
        <v>2.0833013167183539E-3</v>
      </c>
    </row>
    <row r="15" spans="2:15">
      <c r="B15" s="76" t="s">
        <v>1759</v>
      </c>
      <c r="C15" s="73" t="s">
        <v>1760</v>
      </c>
      <c r="D15" s="86" t="s">
        <v>28</v>
      </c>
      <c r="E15" s="73"/>
      <c r="F15" s="86" t="s">
        <v>1642</v>
      </c>
      <c r="G15" s="118" t="s">
        <v>910</v>
      </c>
      <c r="H15" s="118" t="s">
        <v>911</v>
      </c>
      <c r="I15" s="86" t="s">
        <v>127</v>
      </c>
      <c r="J15" s="83">
        <v>18.066642999999999</v>
      </c>
      <c r="K15" s="85">
        <v>83365</v>
      </c>
      <c r="L15" s="83">
        <v>53.693380575000006</v>
      </c>
      <c r="M15" s="84">
        <v>2.2562470542077157E-5</v>
      </c>
      <c r="N15" s="84">
        <v>4.361775151517349E-2</v>
      </c>
      <c r="O15" s="84">
        <f>L15/'סכום נכסי הקרן'!$C$42</f>
        <v>1.516623983443575E-3</v>
      </c>
    </row>
    <row r="16" spans="2:15">
      <c r="B16" s="76" t="s">
        <v>1761</v>
      </c>
      <c r="C16" s="73" t="s">
        <v>1762</v>
      </c>
      <c r="D16" s="86" t="s">
        <v>28</v>
      </c>
      <c r="E16" s="73"/>
      <c r="F16" s="86" t="s">
        <v>1642</v>
      </c>
      <c r="G16" s="118" t="s">
        <v>1020</v>
      </c>
      <c r="H16" s="118" t="s">
        <v>911</v>
      </c>
      <c r="I16" s="86" t="s">
        <v>127</v>
      </c>
      <c r="J16" s="83">
        <v>0.79858699999999994</v>
      </c>
      <c r="K16" s="85">
        <v>1073293</v>
      </c>
      <c r="L16" s="83">
        <v>30.556243001000002</v>
      </c>
      <c r="M16" s="84">
        <v>5.7280518791134261E-6</v>
      </c>
      <c r="N16" s="84">
        <v>2.4822326331142487E-2</v>
      </c>
      <c r="O16" s="84">
        <f>L16/'סכום נכסי הקרן'!$C$42</f>
        <v>8.6309206987841955E-4</v>
      </c>
    </row>
    <row r="17" spans="2:15">
      <c r="B17" s="76" t="s">
        <v>1763</v>
      </c>
      <c r="C17" s="73" t="s">
        <v>1764</v>
      </c>
      <c r="D17" s="86" t="s">
        <v>28</v>
      </c>
      <c r="E17" s="73"/>
      <c r="F17" s="86" t="s">
        <v>1642</v>
      </c>
      <c r="G17" s="118" t="s">
        <v>1020</v>
      </c>
      <c r="H17" s="118" t="s">
        <v>911</v>
      </c>
      <c r="I17" s="86" t="s">
        <v>129</v>
      </c>
      <c r="J17" s="83">
        <v>10.507450999999998</v>
      </c>
      <c r="K17" s="85">
        <v>99408</v>
      </c>
      <c r="L17" s="83">
        <v>40.739597224000001</v>
      </c>
      <c r="M17" s="84">
        <v>3.6977774938379392E-5</v>
      </c>
      <c r="N17" s="84">
        <v>3.3094761579829685E-2</v>
      </c>
      <c r="O17" s="84">
        <f>L17/'סכום נכסי הקרן'!$C$42</f>
        <v>1.1507312365896731E-3</v>
      </c>
    </row>
    <row r="18" spans="2:15">
      <c r="B18" s="76" t="s">
        <v>1782</v>
      </c>
      <c r="C18" s="73" t="s">
        <v>1783</v>
      </c>
      <c r="D18" s="86" t="s">
        <v>28</v>
      </c>
      <c r="E18" s="73"/>
      <c r="F18" s="86" t="s">
        <v>1642</v>
      </c>
      <c r="G18" s="118" t="s">
        <v>1055</v>
      </c>
      <c r="H18" s="118" t="s">
        <v>911</v>
      </c>
      <c r="I18" s="86" t="s">
        <v>129</v>
      </c>
      <c r="J18" s="83">
        <v>11.938292999999998</v>
      </c>
      <c r="K18" s="85">
        <v>199088</v>
      </c>
      <c r="L18" s="83">
        <v>92.701198363000003</v>
      </c>
      <c r="M18" s="84">
        <v>3.9957113263272619E-5</v>
      </c>
      <c r="N18" s="84">
        <v>7.5305704205162E-2</v>
      </c>
      <c r="O18" s="84">
        <f>L18/'סכום נכסי הקרן'!$C$42</f>
        <v>2.61843935370959E-3</v>
      </c>
    </row>
    <row r="19" spans="2:15">
      <c r="B19" s="76" t="s">
        <v>1765</v>
      </c>
      <c r="C19" s="73" t="s">
        <v>1766</v>
      </c>
      <c r="D19" s="86" t="s">
        <v>28</v>
      </c>
      <c r="E19" s="73"/>
      <c r="F19" s="86" t="s">
        <v>1642</v>
      </c>
      <c r="G19" s="118" t="s">
        <v>1055</v>
      </c>
      <c r="H19" s="118" t="s">
        <v>911</v>
      </c>
      <c r="I19" s="86" t="s">
        <v>127</v>
      </c>
      <c r="J19" s="83">
        <v>5.8261900000000004</v>
      </c>
      <c r="K19" s="85">
        <v>161611</v>
      </c>
      <c r="L19" s="83">
        <v>33.567196027999998</v>
      </c>
      <c r="M19" s="84">
        <v>2.4439540884598342E-5</v>
      </c>
      <c r="N19" s="84">
        <v>2.7268270310626133E-2</v>
      </c>
      <c r="O19" s="84">
        <f>L19/'סכום נכסי הקרן'!$C$42</f>
        <v>9.4813949145754076E-4</v>
      </c>
    </row>
    <row r="20" spans="2:15">
      <c r="B20" s="76" t="s">
        <v>1772</v>
      </c>
      <c r="C20" s="73" t="s">
        <v>1773</v>
      </c>
      <c r="D20" s="86" t="s">
        <v>28</v>
      </c>
      <c r="E20" s="73"/>
      <c r="F20" s="86" t="s">
        <v>1642</v>
      </c>
      <c r="G20" s="118" t="s">
        <v>920</v>
      </c>
      <c r="H20" s="118" t="s">
        <v>911</v>
      </c>
      <c r="I20" s="86" t="s">
        <v>127</v>
      </c>
      <c r="J20" s="83">
        <v>1209.9589249999999</v>
      </c>
      <c r="K20" s="85">
        <v>1249</v>
      </c>
      <c r="L20" s="83">
        <v>53.875659550999998</v>
      </c>
      <c r="M20" s="84">
        <v>4.1287899695341488E-6</v>
      </c>
      <c r="N20" s="84">
        <v>4.3765825616607697E-2</v>
      </c>
      <c r="O20" s="84">
        <f>L20/'סכום נכסי הקרן'!$C$42</f>
        <v>1.5217726379652058E-3</v>
      </c>
    </row>
    <row r="21" spans="2:15">
      <c r="B21" s="76" t="s">
        <v>1767</v>
      </c>
      <c r="C21" s="73" t="s">
        <v>1768</v>
      </c>
      <c r="D21" s="86" t="s">
        <v>28</v>
      </c>
      <c r="E21" s="73"/>
      <c r="F21" s="86" t="s">
        <v>1642</v>
      </c>
      <c r="G21" s="118" t="s">
        <v>1769</v>
      </c>
      <c r="H21" s="118" t="s">
        <v>911</v>
      </c>
      <c r="I21" s="86" t="s">
        <v>127</v>
      </c>
      <c r="J21" s="83">
        <v>698.14271599999995</v>
      </c>
      <c r="K21" s="85">
        <v>1467</v>
      </c>
      <c r="L21" s="83">
        <v>36.511851753000002</v>
      </c>
      <c r="M21" s="84">
        <v>6.1062916581218731E-6</v>
      </c>
      <c r="N21" s="84">
        <v>2.966035775856353E-2</v>
      </c>
      <c r="O21" s="84">
        <f>L21/'סכום נכסי הקרן'!$C$42</f>
        <v>1.0313142785112507E-3</v>
      </c>
    </row>
    <row r="22" spans="2:15">
      <c r="B22" s="76" t="s">
        <v>1774</v>
      </c>
      <c r="C22" s="73" t="s">
        <v>1775</v>
      </c>
      <c r="D22" s="86" t="s">
        <v>28</v>
      </c>
      <c r="E22" s="73"/>
      <c r="F22" s="86" t="s">
        <v>1642</v>
      </c>
      <c r="G22" s="118" t="s">
        <v>1769</v>
      </c>
      <c r="H22" s="118" t="s">
        <v>911</v>
      </c>
      <c r="I22" s="86" t="s">
        <v>127</v>
      </c>
      <c r="J22" s="83">
        <v>0.92653800000000008</v>
      </c>
      <c r="K22" s="85">
        <v>1032681</v>
      </c>
      <c r="L22" s="83">
        <v>34.110565287999997</v>
      </c>
      <c r="M22" s="84">
        <v>4.574964703537554E-6</v>
      </c>
      <c r="N22" s="84">
        <v>2.7709675659104017E-2</v>
      </c>
      <c r="O22" s="84">
        <f>L22/'סכום נכסי הקרן'!$C$42</f>
        <v>9.6348750722329956E-4</v>
      </c>
    </row>
    <row r="23" spans="2:15">
      <c r="B23" s="76" t="s">
        <v>1778</v>
      </c>
      <c r="C23" s="73" t="s">
        <v>1779</v>
      </c>
      <c r="D23" s="86" t="s">
        <v>28</v>
      </c>
      <c r="E23" s="73"/>
      <c r="F23" s="86" t="s">
        <v>1642</v>
      </c>
      <c r="G23" s="118" t="s">
        <v>1091</v>
      </c>
      <c r="H23" s="118" t="s">
        <v>911</v>
      </c>
      <c r="I23" s="86" t="s">
        <v>129</v>
      </c>
      <c r="J23" s="83">
        <v>61.307406</v>
      </c>
      <c r="K23" s="85">
        <v>12823</v>
      </c>
      <c r="L23" s="83">
        <v>30.662008377000003</v>
      </c>
      <c r="M23" s="84">
        <v>2.1052175681978664E-6</v>
      </c>
      <c r="N23" s="84">
        <v>2.4908244703945131E-2</v>
      </c>
      <c r="O23" s="84">
        <f>L23/'סכום נכסי הקרן'!$C$42</f>
        <v>8.6607952017753924E-4</v>
      </c>
    </row>
    <row r="24" spans="2:15">
      <c r="B24" s="76" t="s">
        <v>1770</v>
      </c>
      <c r="C24" s="73" t="s">
        <v>1771</v>
      </c>
      <c r="D24" s="86" t="s">
        <v>28</v>
      </c>
      <c r="E24" s="73"/>
      <c r="F24" s="86" t="s">
        <v>1642</v>
      </c>
      <c r="G24" s="118" t="s">
        <v>1091</v>
      </c>
      <c r="H24" s="118" t="s">
        <v>911</v>
      </c>
      <c r="I24" s="86" t="s">
        <v>127</v>
      </c>
      <c r="J24" s="83">
        <v>23.683031</v>
      </c>
      <c r="K24" s="85">
        <v>115651</v>
      </c>
      <c r="L24" s="83">
        <v>97.644140567999997</v>
      </c>
      <c r="M24" s="84">
        <v>5.3840684538798593E-6</v>
      </c>
      <c r="N24" s="84">
        <v>7.93210972115755E-2</v>
      </c>
      <c r="O24" s="84">
        <f>L24/'סכום נכסי הקרן'!$C$42</f>
        <v>2.7580577688028078E-3</v>
      </c>
    </row>
    <row r="25" spans="2:15">
      <c r="B25" s="76" t="s">
        <v>1780</v>
      </c>
      <c r="C25" s="73" t="s">
        <v>1781</v>
      </c>
      <c r="D25" s="86" t="s">
        <v>28</v>
      </c>
      <c r="E25" s="73"/>
      <c r="F25" s="86" t="s">
        <v>1642</v>
      </c>
      <c r="G25" s="118" t="s">
        <v>1091</v>
      </c>
      <c r="H25" s="118" t="s">
        <v>911</v>
      </c>
      <c r="I25" s="86" t="s">
        <v>127</v>
      </c>
      <c r="J25" s="83">
        <v>120.05879899999999</v>
      </c>
      <c r="K25" s="85">
        <v>13070.96</v>
      </c>
      <c r="L25" s="83">
        <v>55.944966147999999</v>
      </c>
      <c r="M25" s="84">
        <v>1.6638870565119392E-5</v>
      </c>
      <c r="N25" s="84">
        <v>4.5446824279572876E-2</v>
      </c>
      <c r="O25" s="84">
        <f>L25/'סכום נכסי הקרן'!$C$42</f>
        <v>1.5802223012290879E-3</v>
      </c>
    </row>
    <row r="26" spans="2:15">
      <c r="B26" s="76" t="s">
        <v>1776</v>
      </c>
      <c r="C26" s="73" t="s">
        <v>1777</v>
      </c>
      <c r="D26" s="86" t="s">
        <v>28</v>
      </c>
      <c r="E26" s="73"/>
      <c r="F26" s="86" t="s">
        <v>1642</v>
      </c>
      <c r="G26" s="118" t="s">
        <v>1091</v>
      </c>
      <c r="H26" s="118" t="s">
        <v>911</v>
      </c>
      <c r="I26" s="86" t="s">
        <v>127</v>
      </c>
      <c r="J26" s="83">
        <v>50.616698</v>
      </c>
      <c r="K26" s="85">
        <v>26861.81</v>
      </c>
      <c r="L26" s="83">
        <v>48.471740717000003</v>
      </c>
      <c r="M26" s="84">
        <v>4.9341115757549343E-6</v>
      </c>
      <c r="N26" s="84">
        <v>3.9375958813932875E-2</v>
      </c>
      <c r="O26" s="84">
        <f>L26/'סכום נכסי הקרן'!$C$42</f>
        <v>1.369133470521113E-3</v>
      </c>
    </row>
    <row r="27" spans="2:15">
      <c r="B27" s="76" t="s">
        <v>1784</v>
      </c>
      <c r="C27" s="73" t="s">
        <v>1785</v>
      </c>
      <c r="D27" s="86" t="s">
        <v>28</v>
      </c>
      <c r="E27" s="73"/>
      <c r="F27" s="86" t="s">
        <v>1642</v>
      </c>
      <c r="G27" s="118" t="s">
        <v>1091</v>
      </c>
      <c r="H27" s="118" t="s">
        <v>911</v>
      </c>
      <c r="I27" s="86" t="s">
        <v>129</v>
      </c>
      <c r="J27" s="83">
        <v>95.006912</v>
      </c>
      <c r="K27" s="85">
        <v>8490</v>
      </c>
      <c r="L27" s="83">
        <v>31.460158709999998</v>
      </c>
      <c r="M27" s="84">
        <v>2.7970263253711408E-6</v>
      </c>
      <c r="N27" s="84">
        <v>2.5556621142972257E-2</v>
      </c>
      <c r="O27" s="84">
        <f>L27/'סכום נכסי הקרן'!$C$42</f>
        <v>8.8862408571724154E-4</v>
      </c>
    </row>
    <row r="28" spans="2:15">
      <c r="B28" s="76" t="s">
        <v>1786</v>
      </c>
      <c r="C28" s="73" t="s">
        <v>1787</v>
      </c>
      <c r="D28" s="86" t="s">
        <v>28</v>
      </c>
      <c r="E28" s="73"/>
      <c r="F28" s="86" t="s">
        <v>1642</v>
      </c>
      <c r="G28" s="118" t="s">
        <v>677</v>
      </c>
      <c r="H28" s="118"/>
      <c r="I28" s="86" t="s">
        <v>130</v>
      </c>
      <c r="J28" s="83">
        <v>209.01722099999998</v>
      </c>
      <c r="K28" s="85">
        <v>16783.84</v>
      </c>
      <c r="L28" s="83">
        <v>154.30779668599999</v>
      </c>
      <c r="M28" s="84">
        <v>1.007487813459882E-4</v>
      </c>
      <c r="N28" s="84">
        <v>0.12535174840225374</v>
      </c>
      <c r="O28" s="84">
        <f>L28/'סכום נכסי הקרן'!$C$42</f>
        <v>4.3585801970399138E-3</v>
      </c>
    </row>
    <row r="29" spans="2:15">
      <c r="B29" s="76" t="s">
        <v>1788</v>
      </c>
      <c r="C29" s="73" t="s">
        <v>1789</v>
      </c>
      <c r="D29" s="86" t="s">
        <v>28</v>
      </c>
      <c r="E29" s="73"/>
      <c r="F29" s="86" t="s">
        <v>1642</v>
      </c>
      <c r="G29" s="118" t="s">
        <v>677</v>
      </c>
      <c r="H29" s="118"/>
      <c r="I29" s="86" t="s">
        <v>127</v>
      </c>
      <c r="J29" s="83">
        <v>213.17176699999999</v>
      </c>
      <c r="K29" s="85">
        <v>12358</v>
      </c>
      <c r="L29" s="83">
        <v>93.915528955999974</v>
      </c>
      <c r="M29" s="84">
        <v>7.3968365743668974E-6</v>
      </c>
      <c r="N29" s="84">
        <v>7.6292164165319698E-2</v>
      </c>
      <c r="O29" s="84">
        <f>L29/'סכום נכסי הקרן'!$C$42</f>
        <v>2.6527393527308943E-3</v>
      </c>
    </row>
    <row r="30" spans="2:15">
      <c r="B30" s="125"/>
      <c r="C30" s="125"/>
      <c r="D30" s="125"/>
      <c r="E30" s="125"/>
      <c r="F30" s="110"/>
      <c r="G30" s="110"/>
      <c r="H30" s="110"/>
      <c r="I30" s="110"/>
      <c r="J30" s="110"/>
      <c r="K30" s="110"/>
      <c r="L30" s="110"/>
      <c r="M30" s="110"/>
      <c r="N30" s="110"/>
      <c r="O30" s="110"/>
    </row>
    <row r="31" spans="2:15">
      <c r="B31" s="125"/>
      <c r="C31" s="125"/>
      <c r="D31" s="125"/>
      <c r="E31" s="125"/>
      <c r="F31" s="110"/>
      <c r="G31" s="110"/>
      <c r="H31" s="110"/>
      <c r="I31" s="110"/>
      <c r="J31" s="110"/>
      <c r="K31" s="110"/>
      <c r="L31" s="110"/>
      <c r="M31" s="110"/>
      <c r="N31" s="110"/>
      <c r="O31" s="110"/>
    </row>
    <row r="32" spans="2:15">
      <c r="B32" s="89" t="s">
        <v>208</v>
      </c>
      <c r="C32" s="71"/>
      <c r="D32" s="71"/>
      <c r="E32" s="71"/>
      <c r="F32" s="71"/>
      <c r="G32" s="71"/>
      <c r="H32" s="71"/>
      <c r="I32" s="71"/>
      <c r="J32" s="80"/>
      <c r="K32" s="82"/>
      <c r="L32" s="80">
        <v>19.824486782999998</v>
      </c>
      <c r="M32" s="71"/>
      <c r="N32" s="81">
        <v>1.6104397397904667E-2</v>
      </c>
      <c r="O32" s="81">
        <f>L32/'סכום נכסי הקרן'!$C$42</f>
        <v>5.5996273269776249E-4</v>
      </c>
    </row>
    <row r="33" spans="2:15">
      <c r="B33" s="76" t="s">
        <v>1790</v>
      </c>
      <c r="C33" s="73" t="s">
        <v>1791</v>
      </c>
      <c r="D33" s="86" t="s">
        <v>28</v>
      </c>
      <c r="E33" s="73"/>
      <c r="F33" s="86" t="s">
        <v>1642</v>
      </c>
      <c r="G33" s="73" t="s">
        <v>958</v>
      </c>
      <c r="H33" s="73" t="s">
        <v>301</v>
      </c>
      <c r="I33" s="86" t="s">
        <v>127</v>
      </c>
      <c r="J33" s="83">
        <v>667.57093099999997</v>
      </c>
      <c r="K33" s="85">
        <v>833</v>
      </c>
      <c r="L33" s="83">
        <v>19.824486782999998</v>
      </c>
      <c r="M33" s="84">
        <v>2.1454172988556254E-6</v>
      </c>
      <c r="N33" s="84">
        <v>1.6104397397904667E-2</v>
      </c>
      <c r="O33" s="84">
        <f>L33/'סכום נכסי הקרן'!$C$42</f>
        <v>5.5996273269776249E-4</v>
      </c>
    </row>
    <row r="34" spans="2:15">
      <c r="B34" s="72"/>
      <c r="C34" s="73"/>
      <c r="D34" s="73"/>
      <c r="E34" s="73"/>
      <c r="F34" s="73"/>
      <c r="G34" s="73"/>
      <c r="H34" s="73"/>
      <c r="I34" s="73"/>
      <c r="J34" s="83"/>
      <c r="K34" s="85"/>
      <c r="L34" s="73"/>
      <c r="M34" s="73"/>
      <c r="N34" s="84"/>
      <c r="O34" s="73"/>
    </row>
    <row r="35" spans="2:15">
      <c r="B35" s="89" t="s">
        <v>30</v>
      </c>
      <c r="C35" s="71"/>
      <c r="D35" s="71"/>
      <c r="E35" s="71"/>
      <c r="F35" s="71"/>
      <c r="G35" s="71"/>
      <c r="H35" s="71"/>
      <c r="I35" s="71"/>
      <c r="J35" s="80"/>
      <c r="K35" s="82"/>
      <c r="L35" s="80">
        <v>249.25625523500003</v>
      </c>
      <c r="M35" s="71"/>
      <c r="N35" s="81">
        <v>0.20248301164901819</v>
      </c>
      <c r="O35" s="81">
        <f>L35/'סכום נכסי הקרן'!$C$42</f>
        <v>7.0404956935929365E-3</v>
      </c>
    </row>
    <row r="36" spans="2:15">
      <c r="B36" s="76" t="s">
        <v>1792</v>
      </c>
      <c r="C36" s="73" t="s">
        <v>1793</v>
      </c>
      <c r="D36" s="86" t="s">
        <v>119</v>
      </c>
      <c r="E36" s="73"/>
      <c r="F36" s="86" t="s">
        <v>1618</v>
      </c>
      <c r="G36" s="73" t="s">
        <v>677</v>
      </c>
      <c r="H36" s="73"/>
      <c r="I36" s="86" t="s">
        <v>129</v>
      </c>
      <c r="J36" s="83">
        <v>105.20288499999998</v>
      </c>
      <c r="K36" s="85">
        <v>2688</v>
      </c>
      <c r="L36" s="83">
        <v>11.029477122999998</v>
      </c>
      <c r="M36" s="84">
        <v>8.7717938409539053E-7</v>
      </c>
      <c r="N36" s="84">
        <v>8.9597821433746536E-3</v>
      </c>
      <c r="O36" s="84">
        <f>L36/'סכום נכסי הקרן'!$C$42</f>
        <v>3.1153876605364097E-4</v>
      </c>
    </row>
    <row r="37" spans="2:15">
      <c r="B37" s="76" t="s">
        <v>1794</v>
      </c>
      <c r="C37" s="73" t="s">
        <v>1795</v>
      </c>
      <c r="D37" s="86" t="s">
        <v>119</v>
      </c>
      <c r="E37" s="73"/>
      <c r="F37" s="86" t="s">
        <v>1618</v>
      </c>
      <c r="G37" s="73" t="s">
        <v>677</v>
      </c>
      <c r="H37" s="73"/>
      <c r="I37" s="86" t="s">
        <v>136</v>
      </c>
      <c r="J37" s="83">
        <v>406.5831</v>
      </c>
      <c r="K37" s="85">
        <f>123200/100</f>
        <v>1232</v>
      </c>
      <c r="L37" s="83">
        <v>16.423849513</v>
      </c>
      <c r="M37" s="84">
        <v>2.239685311255627E-6</v>
      </c>
      <c r="N37" s="84">
        <v>1.3341893904035248E-2</v>
      </c>
      <c r="O37" s="84">
        <f>L37/'סכום נכסי הקרן'!$C$42</f>
        <v>4.6390828450614609E-4</v>
      </c>
    </row>
    <row r="38" spans="2:15">
      <c r="B38" s="76" t="s">
        <v>1796</v>
      </c>
      <c r="C38" s="73" t="s">
        <v>1797</v>
      </c>
      <c r="D38" s="86" t="s">
        <v>119</v>
      </c>
      <c r="E38" s="73"/>
      <c r="F38" s="86" t="s">
        <v>1618</v>
      </c>
      <c r="G38" s="73" t="s">
        <v>677</v>
      </c>
      <c r="H38" s="73"/>
      <c r="I38" s="86" t="s">
        <v>127</v>
      </c>
      <c r="J38" s="83">
        <v>2043.4763330000001</v>
      </c>
      <c r="K38" s="85">
        <v>1189.7</v>
      </c>
      <c r="L38" s="83">
        <v>86.669563195000023</v>
      </c>
      <c r="M38" s="84">
        <v>2.7508249421446627E-6</v>
      </c>
      <c r="N38" s="84">
        <v>7.0405912812431193E-2</v>
      </c>
      <c r="O38" s="84">
        <f>L38/'סכום נכסי הקרן'!$C$42</f>
        <v>2.4480697018603691E-3</v>
      </c>
    </row>
    <row r="39" spans="2:15">
      <c r="B39" s="76" t="s">
        <v>1798</v>
      </c>
      <c r="C39" s="73" t="s">
        <v>1799</v>
      </c>
      <c r="D39" s="86" t="s">
        <v>28</v>
      </c>
      <c r="E39" s="73"/>
      <c r="F39" s="86" t="s">
        <v>1618</v>
      </c>
      <c r="G39" s="73" t="s">
        <v>677</v>
      </c>
      <c r="H39" s="73"/>
      <c r="I39" s="86" t="s">
        <v>136</v>
      </c>
      <c r="J39" s="83">
        <v>53.04945</v>
      </c>
      <c r="K39" s="85">
        <f>945755.2/100</f>
        <v>9457.5519999999997</v>
      </c>
      <c r="L39" s="83">
        <v>16.450327560999998</v>
      </c>
      <c r="M39" s="84">
        <v>1.4145111471424536E-5</v>
      </c>
      <c r="N39" s="84">
        <v>1.3363403313685056E-2</v>
      </c>
      <c r="O39" s="84">
        <f>L39/'סכום נכסי הקרן'!$C$42</f>
        <v>4.6465618382262653E-4</v>
      </c>
    </row>
    <row r="40" spans="2:15">
      <c r="B40" s="76" t="s">
        <v>1800</v>
      </c>
      <c r="C40" s="73" t="s">
        <v>1801</v>
      </c>
      <c r="D40" s="86" t="s">
        <v>119</v>
      </c>
      <c r="E40" s="73"/>
      <c r="F40" s="86" t="s">
        <v>1618</v>
      </c>
      <c r="G40" s="73" t="s">
        <v>677</v>
      </c>
      <c r="H40" s="73"/>
      <c r="I40" s="86" t="s">
        <v>127</v>
      </c>
      <c r="J40" s="83">
        <v>214.15395400000008</v>
      </c>
      <c r="K40" s="85">
        <v>15545.44</v>
      </c>
      <c r="L40" s="83">
        <v>118.68303784299997</v>
      </c>
      <c r="M40" s="84">
        <v>4.0851370326163704E-6</v>
      </c>
      <c r="N40" s="84">
        <v>9.6412019475492008E-2</v>
      </c>
      <c r="O40" s="84">
        <f>L40/'סכום נכסי הקרן'!$C$42</f>
        <v>3.3523227573501531E-3</v>
      </c>
    </row>
    <row r="41" spans="2:15">
      <c r="B41" s="125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</row>
    <row r="42" spans="2:15">
      <c r="B42" s="125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</row>
    <row r="43" spans="2:15">
      <c r="B43" s="125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</row>
    <row r="44" spans="2:15">
      <c r="B44" s="126" t="s">
        <v>213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</row>
    <row r="45" spans="2:15">
      <c r="B45" s="126" t="s">
        <v>107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</row>
    <row r="46" spans="2:15">
      <c r="B46" s="126" t="s">
        <v>195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</row>
    <row r="47" spans="2:15">
      <c r="B47" s="126" t="s">
        <v>203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</row>
    <row r="48" spans="2:15">
      <c r="B48" s="125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</row>
    <row r="49" spans="2:15">
      <c r="B49" s="125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</row>
    <row r="50" spans="2:15">
      <c r="B50" s="125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</row>
    <row r="51" spans="2:15">
      <c r="B51" s="125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</row>
    <row r="52" spans="2:15">
      <c r="B52" s="125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</row>
    <row r="53" spans="2:15"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</row>
    <row r="54" spans="2:15">
      <c r="B54" s="110"/>
      <c r="C54" s="125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</row>
    <row r="55" spans="2:15">
      <c r="B55" s="110"/>
      <c r="C55" s="125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</row>
    <row r="56" spans="2:15">
      <c r="B56" s="110"/>
      <c r="C56" s="125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</row>
    <row r="57" spans="2:15">
      <c r="B57" s="110"/>
      <c r="C57" s="125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</row>
    <row r="58" spans="2:15">
      <c r="B58" s="110"/>
      <c r="C58" s="125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</row>
    <row r="59" spans="2:15">
      <c r="B59" s="110"/>
      <c r="C59" s="125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</row>
    <row r="60" spans="2:15">
      <c r="B60" s="110"/>
      <c r="C60" s="125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</row>
    <row r="61" spans="2:15">
      <c r="B61" s="110"/>
      <c r="C61" s="125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</row>
    <row r="62" spans="2:15">
      <c r="B62" s="110"/>
      <c r="C62" s="125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</row>
    <row r="63" spans="2:15">
      <c r="B63" s="110"/>
      <c r="C63" s="125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</row>
    <row r="64" spans="2:15">
      <c r="B64" s="110"/>
      <c r="C64" s="125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</row>
    <row r="65" spans="2:15">
      <c r="B65" s="110"/>
      <c r="C65" s="125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</row>
    <row r="66" spans="2:15">
      <c r="B66" s="110"/>
      <c r="C66" s="125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</row>
    <row r="67" spans="2:15">
      <c r="B67" s="110"/>
      <c r="C67" s="125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</row>
    <row r="68" spans="2:15">
      <c r="B68" s="110"/>
      <c r="C68" s="125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</row>
    <row r="69" spans="2:15">
      <c r="B69" s="110"/>
      <c r="C69" s="125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</row>
    <row r="70" spans="2:15">
      <c r="B70" s="110"/>
      <c r="C70" s="125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</row>
    <row r="71" spans="2:15">
      <c r="B71" s="110"/>
      <c r="C71" s="125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</row>
    <row r="72" spans="2:15">
      <c r="B72" s="110"/>
      <c r="C72" s="125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</row>
    <row r="73" spans="2:15">
      <c r="B73" s="110"/>
      <c r="C73" s="125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</row>
    <row r="74" spans="2:15">
      <c r="B74" s="110"/>
      <c r="C74" s="125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</row>
    <row r="75" spans="2:15">
      <c r="B75" s="125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</row>
    <row r="76" spans="2:15">
      <c r="B76" s="125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</row>
    <row r="77" spans="2:15">
      <c r="B77" s="125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</row>
    <row r="78" spans="2:15">
      <c r="B78" s="125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</row>
    <row r="79" spans="2:15">
      <c r="B79" s="125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</row>
    <row r="80" spans="2:15">
      <c r="B80" s="125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</row>
    <row r="81" spans="2:15">
      <c r="B81" s="125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</row>
    <row r="82" spans="2:15">
      <c r="B82" s="125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</row>
    <row r="83" spans="2:15">
      <c r="B83" s="125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</row>
    <row r="84" spans="2:15">
      <c r="B84" s="125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</row>
    <row r="85" spans="2:15">
      <c r="B85" s="125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</row>
    <row r="86" spans="2:15">
      <c r="B86" s="125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</row>
    <row r="87" spans="2:15">
      <c r="B87" s="125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</row>
    <row r="88" spans="2:15">
      <c r="B88" s="125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</row>
    <row r="89" spans="2:15">
      <c r="B89" s="125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</row>
    <row r="90" spans="2:15">
      <c r="B90" s="125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</row>
    <row r="91" spans="2:15">
      <c r="B91" s="125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</row>
    <row r="92" spans="2:15">
      <c r="B92" s="125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</row>
    <row r="93" spans="2:15">
      <c r="B93" s="125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</row>
    <row r="94" spans="2:15">
      <c r="B94" s="125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</row>
    <row r="95" spans="2:15">
      <c r="B95" s="125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</row>
    <row r="96" spans="2:15">
      <c r="B96" s="125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</row>
    <row r="97" spans="2:15">
      <c r="B97" s="125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</row>
    <row r="98" spans="2:15">
      <c r="B98" s="125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</row>
    <row r="99" spans="2:15">
      <c r="B99" s="125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</row>
    <row r="100" spans="2:15">
      <c r="B100" s="125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</row>
    <row r="101" spans="2:15">
      <c r="B101" s="125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</row>
    <row r="102" spans="2:15">
      <c r="B102" s="125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</row>
    <row r="103" spans="2:15">
      <c r="B103" s="125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</row>
    <row r="104" spans="2:15">
      <c r="B104" s="125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</row>
    <row r="105" spans="2:15">
      <c r="B105" s="125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</row>
    <row r="106" spans="2:15">
      <c r="B106" s="125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</row>
    <row r="107" spans="2:15">
      <c r="B107" s="125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</row>
    <row r="108" spans="2:15">
      <c r="B108" s="125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</row>
    <row r="109" spans="2:15">
      <c r="B109" s="125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</row>
    <row r="110" spans="2:15">
      <c r="B110" s="125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</row>
    <row r="111" spans="2:15">
      <c r="B111" s="125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</row>
    <row r="112" spans="2:15">
      <c r="B112" s="125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</row>
    <row r="113" spans="2:15">
      <c r="B113" s="125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</row>
    <row r="114" spans="2:15">
      <c r="B114" s="125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</row>
    <row r="115" spans="2:15">
      <c r="B115" s="125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</row>
    <row r="116" spans="2:15">
      <c r="B116" s="125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</row>
    <row r="117" spans="2:15">
      <c r="B117" s="125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</row>
    <row r="118" spans="2:15">
      <c r="B118" s="125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</row>
    <row r="119" spans="2:15">
      <c r="B119" s="125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</row>
    <row r="120" spans="2:15">
      <c r="B120" s="125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</row>
    <row r="121" spans="2:15">
      <c r="B121" s="125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</row>
    <row r="122" spans="2:15">
      <c r="B122" s="125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</row>
    <row r="123" spans="2:15">
      <c r="B123" s="125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</row>
    <row r="124" spans="2:15">
      <c r="B124" s="125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</row>
    <row r="125" spans="2:15">
      <c r="B125" s="125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</row>
    <row r="126" spans="2:15">
      <c r="B126" s="125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</row>
    <row r="127" spans="2:15">
      <c r="B127" s="125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</row>
    <row r="128" spans="2:15">
      <c r="B128" s="125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</row>
    <row r="129" spans="2:15">
      <c r="B129" s="125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</row>
    <row r="130" spans="2:15">
      <c r="B130" s="125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</row>
    <row r="131" spans="2:15">
      <c r="B131" s="125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</row>
    <row r="132" spans="2:15">
      <c r="B132" s="125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</row>
    <row r="133" spans="2:15">
      <c r="B133" s="125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</row>
    <row r="134" spans="2:15">
      <c r="B134" s="125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</row>
    <row r="135" spans="2:15">
      <c r="B135" s="125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</row>
    <row r="136" spans="2:15">
      <c r="B136" s="125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</row>
    <row r="137" spans="2:15">
      <c r="B137" s="125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</row>
    <row r="138" spans="2:15">
      <c r="B138" s="125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</row>
    <row r="139" spans="2:15">
      <c r="B139" s="125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</row>
    <row r="140" spans="2:15">
      <c r="B140" s="125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</row>
    <row r="141" spans="2:15">
      <c r="B141" s="125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</row>
    <row r="142" spans="2:15">
      <c r="B142" s="125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</row>
    <row r="143" spans="2:15">
      <c r="B143" s="125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</row>
    <row r="144" spans="2:15">
      <c r="B144" s="125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</row>
    <row r="145" spans="2:15">
      <c r="B145" s="125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</row>
    <row r="146" spans="2:15">
      <c r="B146" s="125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</row>
    <row r="147" spans="2:15">
      <c r="B147" s="125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</row>
    <row r="148" spans="2:15">
      <c r="B148" s="125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</row>
    <row r="149" spans="2:15">
      <c r="B149" s="125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</row>
    <row r="150" spans="2:15">
      <c r="B150" s="125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</row>
    <row r="151" spans="2:15">
      <c r="B151" s="125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</row>
    <row r="152" spans="2:15">
      <c r="B152" s="125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</row>
    <row r="153" spans="2:15">
      <c r="B153" s="125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</row>
    <row r="154" spans="2:15">
      <c r="B154" s="125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</row>
    <row r="155" spans="2:15">
      <c r="B155" s="125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</row>
    <row r="156" spans="2:15">
      <c r="B156" s="125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</row>
    <row r="157" spans="2:15">
      <c r="B157" s="125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</row>
    <row r="158" spans="2:15">
      <c r="B158" s="125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</row>
    <row r="159" spans="2:15">
      <c r="B159" s="125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</row>
    <row r="160" spans="2:15">
      <c r="B160" s="125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</row>
    <row r="161" spans="2:15">
      <c r="B161" s="125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</row>
    <row r="162" spans="2:15">
      <c r="B162" s="125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</row>
    <row r="163" spans="2:15">
      <c r="B163" s="125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</row>
    <row r="164" spans="2:15">
      <c r="B164" s="125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</row>
    <row r="165" spans="2:15">
      <c r="B165" s="125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</row>
    <row r="166" spans="2:15">
      <c r="B166" s="125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</row>
    <row r="167" spans="2:15">
      <c r="B167" s="125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</row>
    <row r="168" spans="2:15">
      <c r="B168" s="125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</row>
    <row r="169" spans="2:15">
      <c r="B169" s="125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</row>
    <row r="170" spans="2:15">
      <c r="B170" s="125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</row>
    <row r="171" spans="2:15">
      <c r="B171" s="125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</row>
    <row r="172" spans="2:15">
      <c r="B172" s="125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</row>
    <row r="173" spans="2:15">
      <c r="B173" s="125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</row>
    <row r="174" spans="2:15">
      <c r="B174" s="125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</row>
    <row r="175" spans="2:15">
      <c r="B175" s="125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</row>
    <row r="176" spans="2:15">
      <c r="B176" s="125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</row>
    <row r="177" spans="2:15">
      <c r="B177" s="125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</row>
    <row r="178" spans="2:15">
      <c r="B178" s="125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</row>
    <row r="179" spans="2:15">
      <c r="B179" s="125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</row>
    <row r="180" spans="2:15">
      <c r="B180" s="125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</row>
    <row r="181" spans="2:15">
      <c r="B181" s="125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</row>
    <row r="182" spans="2:15">
      <c r="B182" s="125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</row>
    <row r="183" spans="2:15">
      <c r="B183" s="125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</row>
    <row r="184" spans="2:15">
      <c r="B184" s="125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</row>
    <row r="185" spans="2:15">
      <c r="B185" s="125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</row>
    <row r="186" spans="2:15">
      <c r="B186" s="125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</row>
    <row r="187" spans="2:15">
      <c r="B187" s="125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</row>
    <row r="188" spans="2:15">
      <c r="B188" s="125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</row>
    <row r="189" spans="2:15">
      <c r="B189" s="125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</row>
    <row r="190" spans="2:15">
      <c r="B190" s="125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</row>
    <row r="191" spans="2:15">
      <c r="B191" s="125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</row>
    <row r="192" spans="2:15">
      <c r="B192" s="125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</row>
    <row r="193" spans="2:15">
      <c r="B193" s="125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</row>
    <row r="194" spans="2:15">
      <c r="B194" s="125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</row>
    <row r="195" spans="2:15">
      <c r="B195" s="125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</row>
    <row r="196" spans="2:15">
      <c r="B196" s="125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</row>
    <row r="197" spans="2:15">
      <c r="B197" s="125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</row>
    <row r="198" spans="2:15">
      <c r="B198" s="125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</row>
    <row r="199" spans="2:15">
      <c r="B199" s="125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</row>
    <row r="200" spans="2:15">
      <c r="B200" s="125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</row>
    <row r="201" spans="2:15">
      <c r="B201" s="125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</row>
    <row r="202" spans="2:15">
      <c r="B202" s="125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</row>
    <row r="203" spans="2:15">
      <c r="B203" s="125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</row>
    <row r="204" spans="2:15">
      <c r="B204" s="125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</row>
    <row r="205" spans="2:15">
      <c r="B205" s="125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</row>
    <row r="206" spans="2:15">
      <c r="B206" s="125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</row>
    <row r="207" spans="2:15">
      <c r="B207" s="125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</row>
    <row r="208" spans="2:15">
      <c r="B208" s="125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</row>
    <row r="209" spans="2:15">
      <c r="B209" s="125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</row>
    <row r="210" spans="2:15">
      <c r="B210" s="125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</row>
    <row r="211" spans="2:15">
      <c r="B211" s="125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</row>
    <row r="212" spans="2:15">
      <c r="B212" s="125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</row>
    <row r="213" spans="2:15">
      <c r="B213" s="125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</row>
    <row r="214" spans="2:15">
      <c r="B214" s="125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</row>
    <row r="215" spans="2:15">
      <c r="B215" s="125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</row>
    <row r="216" spans="2:15">
      <c r="B216" s="125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</row>
    <row r="217" spans="2:15">
      <c r="B217" s="125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</row>
    <row r="218" spans="2:15">
      <c r="B218" s="125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</row>
    <row r="219" spans="2:15">
      <c r="B219" s="125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</row>
    <row r="220" spans="2:15">
      <c r="B220" s="125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</row>
    <row r="221" spans="2:15">
      <c r="B221" s="125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</row>
    <row r="222" spans="2:15">
      <c r="B222" s="125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</row>
    <row r="223" spans="2:15">
      <c r="B223" s="125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</row>
    <row r="224" spans="2:15">
      <c r="B224" s="125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</row>
    <row r="225" spans="2:15">
      <c r="B225" s="125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</row>
    <row r="226" spans="2:15">
      <c r="B226" s="125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</row>
    <row r="227" spans="2:15">
      <c r="B227" s="125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</row>
    <row r="228" spans="2:15">
      <c r="B228" s="125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</row>
    <row r="229" spans="2:15">
      <c r="B229" s="125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</row>
    <row r="230" spans="2:15">
      <c r="B230" s="125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</row>
    <row r="231" spans="2:15">
      <c r="B231" s="125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</row>
    <row r="232" spans="2:15">
      <c r="B232" s="125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</row>
    <row r="233" spans="2:15">
      <c r="B233" s="125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</row>
    <row r="234" spans="2:15">
      <c r="B234" s="125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</row>
    <row r="235" spans="2:15">
      <c r="B235" s="125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</row>
    <row r="236" spans="2:15">
      <c r="B236" s="125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</row>
    <row r="237" spans="2:15">
      <c r="B237" s="125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</row>
    <row r="238" spans="2:15">
      <c r="B238" s="125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</row>
    <row r="239" spans="2:15">
      <c r="B239" s="125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</row>
    <row r="240" spans="2:15">
      <c r="B240" s="125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</row>
    <row r="241" spans="2:15">
      <c r="B241" s="125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</row>
    <row r="242" spans="2:15">
      <c r="B242" s="125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</row>
    <row r="243" spans="2:15">
      <c r="B243" s="125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</row>
    <row r="244" spans="2:15">
      <c r="B244" s="125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</row>
    <row r="245" spans="2:15">
      <c r="B245" s="125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</row>
    <row r="246" spans="2:15">
      <c r="B246" s="125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</row>
    <row r="247" spans="2:15">
      <c r="B247" s="125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</row>
    <row r="248" spans="2:15">
      <c r="B248" s="125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</row>
    <row r="249" spans="2:15">
      <c r="B249" s="125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</row>
    <row r="250" spans="2:15">
      <c r="B250" s="125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</row>
    <row r="251" spans="2:15">
      <c r="B251" s="125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</row>
    <row r="252" spans="2:15">
      <c r="B252" s="125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</row>
    <row r="253" spans="2:15">
      <c r="B253" s="125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</row>
    <row r="254" spans="2:15">
      <c r="B254" s="125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</row>
    <row r="255" spans="2:15">
      <c r="B255" s="125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</row>
    <row r="256" spans="2:15">
      <c r="B256" s="125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</row>
    <row r="257" spans="2:15">
      <c r="B257" s="125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</row>
    <row r="258" spans="2:15">
      <c r="B258" s="125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</row>
    <row r="259" spans="2:15">
      <c r="B259" s="125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</row>
    <row r="260" spans="2:15">
      <c r="B260" s="125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</row>
    <row r="261" spans="2:15">
      <c r="B261" s="125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</row>
    <row r="262" spans="2:15">
      <c r="B262" s="125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</row>
    <row r="263" spans="2:15">
      <c r="B263" s="125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</row>
    <row r="264" spans="2:15">
      <c r="B264" s="125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</row>
    <row r="265" spans="2:15">
      <c r="B265" s="125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</row>
    <row r="266" spans="2:15">
      <c r="B266" s="125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</row>
    <row r="267" spans="2:15">
      <c r="B267" s="125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</row>
    <row r="268" spans="2:15">
      <c r="B268" s="125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</row>
    <row r="269" spans="2:15">
      <c r="B269" s="125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</row>
    <row r="270" spans="2:15">
      <c r="B270" s="125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</row>
    <row r="271" spans="2:15">
      <c r="B271" s="125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</row>
    <row r="272" spans="2:15">
      <c r="B272" s="125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</row>
    <row r="273" spans="2:15">
      <c r="B273" s="125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</row>
    <row r="274" spans="2:15">
      <c r="B274" s="125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</row>
    <row r="275" spans="2:15">
      <c r="B275" s="125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</row>
    <row r="276" spans="2:15">
      <c r="B276" s="125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</row>
    <row r="277" spans="2:15">
      <c r="B277" s="125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</row>
    <row r="278" spans="2:15">
      <c r="B278" s="125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</row>
    <row r="279" spans="2:15">
      <c r="B279" s="125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</row>
    <row r="280" spans="2:15">
      <c r="B280" s="125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</row>
    <row r="281" spans="2:15">
      <c r="B281" s="125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</row>
    <row r="282" spans="2:15">
      <c r="B282" s="125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</row>
    <row r="283" spans="2:15">
      <c r="B283" s="125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</row>
    <row r="284" spans="2:15">
      <c r="B284" s="125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</row>
    <row r="285" spans="2:15">
      <c r="B285" s="125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</row>
    <row r="286" spans="2:15">
      <c r="B286" s="125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</row>
    <row r="287" spans="2:15">
      <c r="B287" s="125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</row>
    <row r="288" spans="2:15">
      <c r="B288" s="125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</row>
    <row r="289" spans="2:15">
      <c r="B289" s="125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</row>
    <row r="290" spans="2:15">
      <c r="B290" s="125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</row>
    <row r="291" spans="2:15">
      <c r="B291" s="125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</row>
    <row r="292" spans="2:15">
      <c r="B292" s="125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</row>
    <row r="293" spans="2:15">
      <c r="B293" s="125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</row>
    <row r="294" spans="2:15">
      <c r="B294" s="125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</row>
    <row r="295" spans="2:15">
      <c r="B295" s="125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</row>
    <row r="296" spans="2:15">
      <c r="B296" s="125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</row>
    <row r="297" spans="2:15">
      <c r="B297" s="125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</row>
    <row r="298" spans="2:15">
      <c r="B298" s="125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</row>
    <row r="299" spans="2:15">
      <c r="B299" s="125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</row>
    <row r="300" spans="2:15">
      <c r="B300" s="125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</row>
    <row r="301" spans="2:15">
      <c r="B301" s="125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</row>
    <row r="302" spans="2:15">
      <c r="B302" s="125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</row>
    <row r="303" spans="2:15">
      <c r="B303" s="125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</row>
    <row r="304" spans="2:15">
      <c r="B304" s="125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</row>
    <row r="305" spans="2:15">
      <c r="B305" s="125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</row>
    <row r="306" spans="2:15">
      <c r="B306" s="125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</row>
    <row r="307" spans="2:15">
      <c r="B307" s="125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</row>
    <row r="308" spans="2:15">
      <c r="B308" s="125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</row>
    <row r="309" spans="2:15">
      <c r="B309" s="125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</row>
    <row r="310" spans="2:15">
      <c r="B310" s="125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</row>
    <row r="311" spans="2:15">
      <c r="B311" s="125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</row>
    <row r="312" spans="2:15">
      <c r="B312" s="125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</row>
    <row r="313" spans="2:15">
      <c r="B313" s="125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</row>
    <row r="314" spans="2:15">
      <c r="B314" s="125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</row>
    <row r="315" spans="2:15">
      <c r="B315" s="125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</row>
    <row r="316" spans="2:15">
      <c r="B316" s="131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</row>
    <row r="317" spans="2:15">
      <c r="B317" s="131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</row>
    <row r="318" spans="2:15">
      <c r="B318" s="132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</row>
    <row r="319" spans="2:15">
      <c r="B319" s="125"/>
      <c r="C319" s="125"/>
      <c r="D319" s="125"/>
      <c r="E319" s="125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</row>
    <row r="320" spans="2:15">
      <c r="B320" s="125"/>
      <c r="C320" s="125"/>
      <c r="D320" s="125"/>
      <c r="E320" s="125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</row>
    <row r="321" spans="2:15">
      <c r="B321" s="125"/>
      <c r="C321" s="125"/>
      <c r="D321" s="125"/>
      <c r="E321" s="125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</row>
    <row r="322" spans="2:15">
      <c r="B322" s="125"/>
      <c r="C322" s="125"/>
      <c r="D322" s="125"/>
      <c r="E322" s="125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</row>
    <row r="323" spans="2:15">
      <c r="B323" s="125"/>
      <c r="C323" s="125"/>
      <c r="D323" s="125"/>
      <c r="E323" s="125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</row>
    <row r="324" spans="2:15">
      <c r="B324" s="125"/>
      <c r="C324" s="125"/>
      <c r="D324" s="125"/>
      <c r="E324" s="125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</row>
    <row r="325" spans="2:15">
      <c r="B325" s="125"/>
      <c r="C325" s="125"/>
      <c r="D325" s="125"/>
      <c r="E325" s="125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</row>
    <row r="326" spans="2:15">
      <c r="B326" s="125"/>
      <c r="C326" s="125"/>
      <c r="D326" s="125"/>
      <c r="E326" s="125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</row>
    <row r="327" spans="2:15">
      <c r="B327" s="125"/>
      <c r="C327" s="125"/>
      <c r="D327" s="125"/>
      <c r="E327" s="125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</row>
    <row r="328" spans="2:15">
      <c r="B328" s="125"/>
      <c r="C328" s="125"/>
      <c r="D328" s="125"/>
      <c r="E328" s="125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</row>
    <row r="329" spans="2:15">
      <c r="B329" s="125"/>
      <c r="C329" s="125"/>
      <c r="D329" s="125"/>
      <c r="E329" s="125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</row>
    <row r="330" spans="2:15">
      <c r="B330" s="125"/>
      <c r="C330" s="125"/>
      <c r="D330" s="125"/>
      <c r="E330" s="125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</row>
    <row r="331" spans="2:15">
      <c r="B331" s="125"/>
      <c r="C331" s="125"/>
      <c r="D331" s="125"/>
      <c r="E331" s="125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</row>
    <row r="332" spans="2:15">
      <c r="B332" s="125"/>
      <c r="C332" s="125"/>
      <c r="D332" s="125"/>
      <c r="E332" s="125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</row>
    <row r="333" spans="2:15">
      <c r="B333" s="125"/>
      <c r="C333" s="125"/>
      <c r="D333" s="125"/>
      <c r="E333" s="125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</row>
    <row r="334" spans="2:15">
      <c r="B334" s="125"/>
      <c r="C334" s="125"/>
      <c r="D334" s="125"/>
      <c r="E334" s="125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</row>
    <row r="335" spans="2:15">
      <c r="B335" s="125"/>
      <c r="C335" s="125"/>
      <c r="D335" s="125"/>
      <c r="E335" s="125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</row>
    <row r="336" spans="2:15">
      <c r="B336" s="125"/>
      <c r="C336" s="125"/>
      <c r="D336" s="125"/>
      <c r="E336" s="125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</row>
    <row r="337" spans="2:15">
      <c r="B337" s="125"/>
      <c r="C337" s="125"/>
      <c r="D337" s="125"/>
      <c r="E337" s="125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</row>
    <row r="338" spans="2:15">
      <c r="B338" s="125"/>
      <c r="C338" s="125"/>
      <c r="D338" s="125"/>
      <c r="E338" s="125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</row>
    <row r="339" spans="2:15">
      <c r="B339" s="125"/>
      <c r="C339" s="125"/>
      <c r="D339" s="125"/>
      <c r="E339" s="125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</row>
    <row r="340" spans="2:15">
      <c r="B340" s="125"/>
      <c r="C340" s="125"/>
      <c r="D340" s="125"/>
      <c r="E340" s="125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</row>
    <row r="341" spans="2:15">
      <c r="B341" s="125"/>
      <c r="C341" s="125"/>
      <c r="D341" s="125"/>
      <c r="E341" s="125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</row>
    <row r="342" spans="2:15">
      <c r="B342" s="125"/>
      <c r="C342" s="125"/>
      <c r="D342" s="125"/>
      <c r="E342" s="125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</row>
    <row r="343" spans="2:15">
      <c r="B343" s="125"/>
      <c r="C343" s="125"/>
      <c r="D343" s="125"/>
      <c r="E343" s="125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</row>
    <row r="344" spans="2:15">
      <c r="B344" s="125"/>
      <c r="C344" s="125"/>
      <c r="D344" s="125"/>
      <c r="E344" s="125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</row>
    <row r="345" spans="2:15">
      <c r="B345" s="125"/>
      <c r="C345" s="125"/>
      <c r="D345" s="125"/>
      <c r="E345" s="125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</row>
    <row r="346" spans="2:15">
      <c r="B346" s="125"/>
      <c r="C346" s="125"/>
      <c r="D346" s="125"/>
      <c r="E346" s="125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</row>
    <row r="347" spans="2:15">
      <c r="B347" s="125"/>
      <c r="C347" s="125"/>
      <c r="D347" s="125"/>
      <c r="E347" s="125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</row>
    <row r="348" spans="2:15">
      <c r="B348" s="125"/>
      <c r="C348" s="125"/>
      <c r="D348" s="125"/>
      <c r="E348" s="125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</row>
    <row r="349" spans="2:15">
      <c r="B349" s="125"/>
      <c r="C349" s="125"/>
      <c r="D349" s="125"/>
      <c r="E349" s="125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</row>
    <row r="350" spans="2:15">
      <c r="B350" s="125"/>
      <c r="C350" s="125"/>
      <c r="D350" s="125"/>
      <c r="E350" s="125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</row>
    <row r="351" spans="2:15">
      <c r="B351" s="125"/>
      <c r="C351" s="125"/>
      <c r="D351" s="125"/>
      <c r="E351" s="125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</row>
    <row r="352" spans="2:15">
      <c r="B352" s="125"/>
      <c r="C352" s="125"/>
      <c r="D352" s="125"/>
      <c r="E352" s="125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</row>
    <row r="353" spans="2:15">
      <c r="B353" s="125"/>
      <c r="C353" s="125"/>
      <c r="D353" s="125"/>
      <c r="E353" s="125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</row>
    <row r="354" spans="2:15">
      <c r="B354" s="125"/>
      <c r="C354" s="125"/>
      <c r="D354" s="125"/>
      <c r="E354" s="125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</row>
    <row r="355" spans="2:15">
      <c r="B355" s="125"/>
      <c r="C355" s="125"/>
      <c r="D355" s="125"/>
      <c r="E355" s="125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</row>
    <row r="356" spans="2:15">
      <c r="B356" s="125"/>
      <c r="C356" s="125"/>
      <c r="D356" s="125"/>
      <c r="E356" s="125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</row>
    <row r="357" spans="2:15">
      <c r="B357" s="125"/>
      <c r="C357" s="125"/>
      <c r="D357" s="125"/>
      <c r="E357" s="125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</row>
    <row r="358" spans="2:15">
      <c r="B358" s="125"/>
      <c r="C358" s="125"/>
      <c r="D358" s="125"/>
      <c r="E358" s="125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</row>
    <row r="359" spans="2:15">
      <c r="B359" s="125"/>
      <c r="C359" s="125"/>
      <c r="D359" s="125"/>
      <c r="E359" s="125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</row>
    <row r="360" spans="2:15">
      <c r="B360" s="125"/>
      <c r="C360" s="125"/>
      <c r="D360" s="125"/>
      <c r="E360" s="125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</row>
    <row r="361" spans="2:15">
      <c r="B361" s="125"/>
      <c r="C361" s="125"/>
      <c r="D361" s="125"/>
      <c r="E361" s="125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</row>
    <row r="362" spans="2:15">
      <c r="B362" s="125"/>
      <c r="C362" s="125"/>
      <c r="D362" s="125"/>
      <c r="E362" s="125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</row>
    <row r="363" spans="2:15">
      <c r="B363" s="125"/>
      <c r="C363" s="125"/>
      <c r="D363" s="125"/>
      <c r="E363" s="125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</row>
    <row r="364" spans="2:15">
      <c r="B364" s="125"/>
      <c r="C364" s="125"/>
      <c r="D364" s="125"/>
      <c r="E364" s="125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</row>
    <row r="365" spans="2:15">
      <c r="B365" s="125"/>
      <c r="C365" s="125"/>
      <c r="D365" s="125"/>
      <c r="E365" s="125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</row>
    <row r="366" spans="2:15">
      <c r="B366" s="125"/>
      <c r="C366" s="125"/>
      <c r="D366" s="125"/>
      <c r="E366" s="125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</row>
    <row r="367" spans="2:15">
      <c r="B367" s="125"/>
      <c r="C367" s="125"/>
      <c r="D367" s="125"/>
      <c r="E367" s="125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</row>
    <row r="368" spans="2:15">
      <c r="B368" s="125"/>
      <c r="C368" s="125"/>
      <c r="D368" s="125"/>
      <c r="E368" s="125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</row>
    <row r="369" spans="2:15">
      <c r="B369" s="125"/>
      <c r="C369" s="125"/>
      <c r="D369" s="125"/>
      <c r="E369" s="125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</row>
    <row r="370" spans="2:15">
      <c r="B370" s="125"/>
      <c r="C370" s="125"/>
      <c r="D370" s="125"/>
      <c r="E370" s="125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</row>
    <row r="371" spans="2:15">
      <c r="B371" s="125"/>
      <c r="C371" s="125"/>
      <c r="D371" s="125"/>
      <c r="E371" s="125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</row>
    <row r="372" spans="2:15">
      <c r="B372" s="125"/>
      <c r="C372" s="125"/>
      <c r="D372" s="125"/>
      <c r="E372" s="125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</row>
    <row r="373" spans="2:15">
      <c r="B373" s="125"/>
      <c r="C373" s="125"/>
      <c r="D373" s="125"/>
      <c r="E373" s="125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</row>
    <row r="374" spans="2:15">
      <c r="B374" s="125"/>
      <c r="C374" s="125"/>
      <c r="D374" s="125"/>
      <c r="E374" s="125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</row>
    <row r="375" spans="2:15">
      <c r="B375" s="125"/>
      <c r="C375" s="125"/>
      <c r="D375" s="125"/>
      <c r="E375" s="125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</row>
    <row r="376" spans="2:15">
      <c r="B376" s="125"/>
      <c r="C376" s="125"/>
      <c r="D376" s="125"/>
      <c r="E376" s="125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</row>
    <row r="377" spans="2:15">
      <c r="B377" s="125"/>
      <c r="C377" s="125"/>
      <c r="D377" s="125"/>
      <c r="E377" s="125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</row>
    <row r="378" spans="2:15">
      <c r="B378" s="125"/>
      <c r="C378" s="125"/>
      <c r="D378" s="125"/>
      <c r="E378" s="125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</row>
    <row r="379" spans="2:15">
      <c r="B379" s="125"/>
      <c r="C379" s="125"/>
      <c r="D379" s="125"/>
      <c r="E379" s="125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</row>
    <row r="380" spans="2:15">
      <c r="B380" s="125"/>
      <c r="C380" s="125"/>
      <c r="D380" s="125"/>
      <c r="E380" s="125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</row>
    <row r="381" spans="2:15">
      <c r="B381" s="125"/>
      <c r="C381" s="125"/>
      <c r="D381" s="125"/>
      <c r="E381" s="125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</row>
    <row r="382" spans="2:15">
      <c r="B382" s="125"/>
      <c r="C382" s="125"/>
      <c r="D382" s="125"/>
      <c r="E382" s="125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</row>
    <row r="383" spans="2:15">
      <c r="B383" s="125"/>
      <c r="C383" s="125"/>
      <c r="D383" s="125"/>
      <c r="E383" s="125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</row>
    <row r="384" spans="2:15">
      <c r="B384" s="125"/>
      <c r="C384" s="125"/>
      <c r="D384" s="125"/>
      <c r="E384" s="125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</row>
    <row r="385" spans="2:15">
      <c r="B385" s="125"/>
      <c r="C385" s="125"/>
      <c r="D385" s="125"/>
      <c r="E385" s="125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</row>
    <row r="386" spans="2:15">
      <c r="B386" s="125"/>
      <c r="C386" s="125"/>
      <c r="D386" s="125"/>
      <c r="E386" s="125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</row>
    <row r="387" spans="2:15">
      <c r="B387" s="125"/>
      <c r="C387" s="125"/>
      <c r="D387" s="125"/>
      <c r="E387" s="125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</row>
    <row r="388" spans="2:15">
      <c r="B388" s="125"/>
      <c r="C388" s="125"/>
      <c r="D388" s="125"/>
      <c r="E388" s="125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</row>
    <row r="389" spans="2:15">
      <c r="B389" s="125"/>
      <c r="C389" s="125"/>
      <c r="D389" s="125"/>
      <c r="E389" s="125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</row>
    <row r="390" spans="2:15">
      <c r="B390" s="125"/>
      <c r="C390" s="125"/>
      <c r="D390" s="125"/>
      <c r="E390" s="125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</row>
    <row r="391" spans="2:15">
      <c r="B391" s="125"/>
      <c r="C391" s="125"/>
      <c r="D391" s="125"/>
      <c r="E391" s="125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</row>
    <row r="392" spans="2:15">
      <c r="B392" s="125"/>
      <c r="C392" s="125"/>
      <c r="D392" s="125"/>
      <c r="E392" s="125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</row>
    <row r="393" spans="2:15">
      <c r="B393" s="125"/>
      <c r="C393" s="125"/>
      <c r="D393" s="125"/>
      <c r="E393" s="125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</row>
    <row r="394" spans="2:15">
      <c r="B394" s="125"/>
      <c r="C394" s="125"/>
      <c r="D394" s="125"/>
      <c r="E394" s="125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</row>
    <row r="395" spans="2:15">
      <c r="B395" s="125"/>
      <c r="C395" s="125"/>
      <c r="D395" s="125"/>
      <c r="E395" s="125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</row>
    <row r="396" spans="2:15">
      <c r="B396" s="125"/>
      <c r="C396" s="125"/>
      <c r="D396" s="125"/>
      <c r="E396" s="125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</row>
    <row r="397" spans="2:15">
      <c r="B397" s="125"/>
      <c r="C397" s="125"/>
      <c r="D397" s="125"/>
      <c r="E397" s="125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</row>
    <row r="398" spans="2:15">
      <c r="B398" s="125"/>
      <c r="C398" s="125"/>
      <c r="D398" s="125"/>
      <c r="E398" s="125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</row>
    <row r="399" spans="2:15">
      <c r="B399" s="125"/>
      <c r="C399" s="125"/>
      <c r="D399" s="125"/>
      <c r="E399" s="125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</row>
    <row r="400" spans="2:15">
      <c r="B400" s="125"/>
      <c r="C400" s="125"/>
      <c r="D400" s="125"/>
      <c r="E400" s="125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</row>
    <row r="401" spans="2:15">
      <c r="B401" s="125"/>
      <c r="C401" s="125"/>
      <c r="D401" s="125"/>
      <c r="E401" s="125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</row>
    <row r="402" spans="2:15">
      <c r="B402" s="125"/>
      <c r="C402" s="125"/>
      <c r="D402" s="125"/>
      <c r="E402" s="125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</row>
    <row r="403" spans="2:15">
      <c r="B403" s="125"/>
      <c r="C403" s="125"/>
      <c r="D403" s="125"/>
      <c r="E403" s="125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</row>
    <row r="404" spans="2:15">
      <c r="B404" s="125"/>
      <c r="C404" s="125"/>
      <c r="D404" s="125"/>
      <c r="E404" s="125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</row>
    <row r="405" spans="2:15">
      <c r="B405" s="125"/>
      <c r="C405" s="125"/>
      <c r="D405" s="125"/>
      <c r="E405" s="125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</row>
    <row r="406" spans="2:15">
      <c r="B406" s="125"/>
      <c r="C406" s="125"/>
      <c r="D406" s="125"/>
      <c r="E406" s="125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</row>
    <row r="407" spans="2:15">
      <c r="B407" s="125"/>
      <c r="C407" s="125"/>
      <c r="D407" s="125"/>
      <c r="E407" s="125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</row>
    <row r="408" spans="2:15">
      <c r="B408" s="125"/>
      <c r="C408" s="125"/>
      <c r="D408" s="125"/>
      <c r="E408" s="125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</row>
    <row r="409" spans="2:15">
      <c r="B409" s="125"/>
      <c r="C409" s="125"/>
      <c r="D409" s="125"/>
      <c r="E409" s="125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</row>
    <row r="410" spans="2:15">
      <c r="B410" s="125"/>
      <c r="C410" s="125"/>
      <c r="D410" s="125"/>
      <c r="E410" s="125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</row>
    <row r="411" spans="2:15">
      <c r="B411" s="125"/>
      <c r="C411" s="125"/>
      <c r="D411" s="125"/>
      <c r="E411" s="125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</row>
    <row r="412" spans="2:15">
      <c r="B412" s="125"/>
      <c r="C412" s="125"/>
      <c r="D412" s="125"/>
      <c r="E412" s="125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</row>
    <row r="413" spans="2:15">
      <c r="B413" s="125"/>
      <c r="C413" s="125"/>
      <c r="D413" s="125"/>
      <c r="E413" s="125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</row>
    <row r="414" spans="2:15">
      <c r="B414" s="125"/>
      <c r="C414" s="125"/>
      <c r="D414" s="125"/>
      <c r="E414" s="125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</row>
    <row r="415" spans="2:15">
      <c r="B415" s="125"/>
      <c r="C415" s="125"/>
      <c r="D415" s="125"/>
      <c r="E415" s="125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</row>
    <row r="416" spans="2:15">
      <c r="B416" s="125"/>
      <c r="C416" s="125"/>
      <c r="D416" s="125"/>
      <c r="E416" s="125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</row>
    <row r="417" spans="2:15">
      <c r="B417" s="125"/>
      <c r="C417" s="125"/>
      <c r="D417" s="125"/>
      <c r="E417" s="125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</row>
    <row r="418" spans="2:15">
      <c r="B418" s="125"/>
      <c r="C418" s="125"/>
      <c r="D418" s="125"/>
      <c r="E418" s="125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</row>
    <row r="419" spans="2:15">
      <c r="B419" s="125"/>
      <c r="C419" s="125"/>
      <c r="D419" s="125"/>
      <c r="E419" s="125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</row>
    <row r="420" spans="2:15">
      <c r="B420" s="125"/>
      <c r="C420" s="125"/>
      <c r="D420" s="125"/>
      <c r="E420" s="125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</row>
    <row r="421" spans="2:15">
      <c r="B421" s="125"/>
      <c r="C421" s="125"/>
      <c r="D421" s="125"/>
      <c r="E421" s="125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</row>
    <row r="422" spans="2:15">
      <c r="B422" s="125"/>
      <c r="C422" s="125"/>
      <c r="D422" s="125"/>
      <c r="E422" s="125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</row>
    <row r="423" spans="2:15">
      <c r="B423" s="125"/>
      <c r="C423" s="125"/>
      <c r="D423" s="125"/>
      <c r="E423" s="125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</row>
    <row r="424" spans="2:15">
      <c r="B424" s="125"/>
      <c r="C424" s="125"/>
      <c r="D424" s="125"/>
      <c r="E424" s="125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</row>
    <row r="425" spans="2:15">
      <c r="B425" s="125"/>
      <c r="C425" s="125"/>
      <c r="D425" s="125"/>
      <c r="E425" s="125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</row>
    <row r="426" spans="2:15">
      <c r="B426" s="125"/>
      <c r="C426" s="125"/>
      <c r="D426" s="125"/>
      <c r="E426" s="125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</row>
    <row r="427" spans="2:15">
      <c r="B427" s="125"/>
      <c r="C427" s="125"/>
      <c r="D427" s="125"/>
      <c r="E427" s="125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</row>
    <row r="428" spans="2:15">
      <c r="B428" s="125"/>
      <c r="C428" s="125"/>
      <c r="D428" s="125"/>
      <c r="E428" s="125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</row>
    <row r="429" spans="2:15">
      <c r="B429" s="125"/>
      <c r="C429" s="125"/>
      <c r="D429" s="125"/>
      <c r="E429" s="125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</row>
    <row r="430" spans="2:15">
      <c r="B430" s="125"/>
      <c r="C430" s="125"/>
      <c r="D430" s="125"/>
      <c r="E430" s="125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</row>
    <row r="431" spans="2:15">
      <c r="B431" s="125"/>
      <c r="C431" s="125"/>
      <c r="D431" s="125"/>
      <c r="E431" s="125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</row>
    <row r="432" spans="2:15">
      <c r="B432" s="125"/>
      <c r="C432" s="125"/>
      <c r="D432" s="125"/>
      <c r="E432" s="125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</row>
    <row r="433" spans="2:15">
      <c r="B433" s="125"/>
      <c r="C433" s="125"/>
      <c r="D433" s="125"/>
      <c r="E433" s="125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</row>
    <row r="434" spans="2:15">
      <c r="B434" s="125"/>
      <c r="C434" s="125"/>
      <c r="D434" s="125"/>
      <c r="E434" s="125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</row>
    <row r="435" spans="2:15">
      <c r="B435" s="125"/>
      <c r="C435" s="125"/>
      <c r="D435" s="125"/>
      <c r="E435" s="125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</row>
    <row r="436" spans="2:15">
      <c r="B436" s="125"/>
      <c r="C436" s="125"/>
      <c r="D436" s="125"/>
      <c r="E436" s="125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</row>
    <row r="437" spans="2:15">
      <c r="B437" s="125"/>
      <c r="C437" s="125"/>
      <c r="D437" s="125"/>
      <c r="E437" s="125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</row>
    <row r="438" spans="2:15">
      <c r="B438" s="125"/>
      <c r="C438" s="125"/>
      <c r="D438" s="125"/>
      <c r="E438" s="125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</row>
    <row r="439" spans="2:15">
      <c r="B439" s="125"/>
      <c r="C439" s="125"/>
      <c r="D439" s="125"/>
      <c r="E439" s="125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</row>
    <row r="440" spans="2:15">
      <c r="B440" s="125"/>
      <c r="C440" s="125"/>
      <c r="D440" s="125"/>
      <c r="E440" s="125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</row>
    <row r="441" spans="2:15">
      <c r="B441" s="125"/>
      <c r="C441" s="125"/>
      <c r="D441" s="125"/>
      <c r="E441" s="125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</row>
    <row r="442" spans="2:15">
      <c r="B442" s="125"/>
      <c r="C442" s="125"/>
      <c r="D442" s="125"/>
      <c r="E442" s="125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</row>
    <row r="443" spans="2:15">
      <c r="B443" s="125"/>
      <c r="C443" s="125"/>
      <c r="D443" s="125"/>
      <c r="E443" s="125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</row>
    <row r="444" spans="2:15">
      <c r="B444" s="125"/>
      <c r="C444" s="125"/>
      <c r="D444" s="125"/>
      <c r="E444" s="125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</row>
    <row r="445" spans="2:15">
      <c r="B445" s="125"/>
      <c r="C445" s="125"/>
      <c r="D445" s="125"/>
      <c r="E445" s="125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</row>
    <row r="446" spans="2:15">
      <c r="B446" s="125"/>
      <c r="C446" s="125"/>
      <c r="D446" s="125"/>
      <c r="E446" s="125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</row>
    <row r="447" spans="2:15">
      <c r="B447" s="125"/>
      <c r="C447" s="125"/>
      <c r="D447" s="125"/>
      <c r="E447" s="125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</row>
    <row r="448" spans="2:15">
      <c r="B448" s="125"/>
      <c r="C448" s="125"/>
      <c r="D448" s="125"/>
      <c r="E448" s="125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</row>
    <row r="449" spans="2:15">
      <c r="B449" s="125"/>
      <c r="C449" s="125"/>
      <c r="D449" s="125"/>
      <c r="E449" s="125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</row>
    <row r="450" spans="2:15">
      <c r="B450" s="125"/>
      <c r="C450" s="125"/>
      <c r="D450" s="125"/>
      <c r="E450" s="125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</row>
    <row r="451" spans="2:15">
      <c r="B451" s="125"/>
      <c r="C451" s="125"/>
      <c r="D451" s="125"/>
      <c r="E451" s="125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</row>
    <row r="452" spans="2:15">
      <c r="B452" s="125"/>
      <c r="C452" s="125"/>
      <c r="D452" s="125"/>
      <c r="E452" s="125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</row>
    <row r="453" spans="2:15">
      <c r="B453" s="125"/>
      <c r="C453" s="125"/>
      <c r="D453" s="125"/>
      <c r="E453" s="125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</row>
    <row r="454" spans="2:15">
      <c r="B454" s="125"/>
      <c r="C454" s="125"/>
      <c r="D454" s="125"/>
      <c r="E454" s="125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</row>
    <row r="455" spans="2:15">
      <c r="B455" s="125"/>
      <c r="C455" s="125"/>
      <c r="D455" s="125"/>
      <c r="E455" s="125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</row>
    <row r="456" spans="2:15">
      <c r="B456" s="125"/>
      <c r="C456" s="125"/>
      <c r="D456" s="125"/>
      <c r="E456" s="125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</row>
    <row r="457" spans="2:15">
      <c r="B457" s="125"/>
      <c r="C457" s="125"/>
      <c r="D457" s="125"/>
      <c r="E457" s="125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</row>
    <row r="458" spans="2:15">
      <c r="B458" s="125"/>
      <c r="C458" s="125"/>
      <c r="D458" s="125"/>
      <c r="E458" s="125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</row>
    <row r="459" spans="2:15">
      <c r="B459" s="125"/>
      <c r="C459" s="125"/>
      <c r="D459" s="125"/>
      <c r="E459" s="125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</row>
    <row r="460" spans="2:15">
      <c r="B460" s="125"/>
      <c r="C460" s="125"/>
      <c r="D460" s="125"/>
      <c r="E460" s="125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</row>
    <row r="461" spans="2:15">
      <c r="B461" s="125"/>
      <c r="C461" s="125"/>
      <c r="D461" s="125"/>
      <c r="E461" s="125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</row>
    <row r="462" spans="2:15">
      <c r="B462" s="125"/>
      <c r="C462" s="125"/>
      <c r="D462" s="125"/>
      <c r="E462" s="125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</row>
    <row r="463" spans="2:15">
      <c r="B463" s="125"/>
      <c r="C463" s="125"/>
      <c r="D463" s="125"/>
      <c r="E463" s="125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</row>
    <row r="464" spans="2:15">
      <c r="B464" s="125"/>
      <c r="C464" s="125"/>
      <c r="D464" s="125"/>
      <c r="E464" s="125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</row>
    <row r="465" spans="2:15">
      <c r="B465" s="125"/>
      <c r="C465" s="125"/>
      <c r="D465" s="125"/>
      <c r="E465" s="125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</row>
    <row r="466" spans="2:15">
      <c r="B466" s="125"/>
      <c r="C466" s="125"/>
      <c r="D466" s="125"/>
      <c r="E466" s="125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</row>
    <row r="467" spans="2:15">
      <c r="B467" s="125"/>
      <c r="C467" s="125"/>
      <c r="D467" s="125"/>
      <c r="E467" s="125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</row>
    <row r="468" spans="2:15">
      <c r="B468" s="125"/>
      <c r="C468" s="125"/>
      <c r="D468" s="125"/>
      <c r="E468" s="125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</row>
    <row r="469" spans="2:15">
      <c r="B469" s="125"/>
      <c r="C469" s="125"/>
      <c r="D469" s="125"/>
      <c r="E469" s="125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</row>
    <row r="470" spans="2:15">
      <c r="B470" s="125"/>
      <c r="C470" s="125"/>
      <c r="D470" s="125"/>
      <c r="E470" s="125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</row>
    <row r="471" spans="2:15">
      <c r="B471" s="125"/>
      <c r="C471" s="125"/>
      <c r="D471" s="125"/>
      <c r="E471" s="125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</row>
    <row r="472" spans="2:15">
      <c r="B472" s="125"/>
      <c r="C472" s="125"/>
      <c r="D472" s="125"/>
      <c r="E472" s="125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</row>
    <row r="473" spans="2:15">
      <c r="B473" s="125"/>
      <c r="C473" s="125"/>
      <c r="D473" s="125"/>
      <c r="E473" s="125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</row>
    <row r="474" spans="2:15">
      <c r="B474" s="125"/>
      <c r="C474" s="125"/>
      <c r="D474" s="125"/>
      <c r="E474" s="125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</row>
    <row r="475" spans="2:15">
      <c r="B475" s="125"/>
      <c r="C475" s="125"/>
      <c r="D475" s="125"/>
      <c r="E475" s="125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</row>
    <row r="476" spans="2:15">
      <c r="B476" s="125"/>
      <c r="C476" s="125"/>
      <c r="D476" s="125"/>
      <c r="E476" s="125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</row>
    <row r="477" spans="2:15">
      <c r="B477" s="125"/>
      <c r="C477" s="125"/>
      <c r="D477" s="125"/>
      <c r="E477" s="125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</row>
    <row r="478" spans="2:15">
      <c r="B478" s="125"/>
      <c r="C478" s="125"/>
      <c r="D478" s="125"/>
      <c r="E478" s="125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</row>
    <row r="479" spans="2:15">
      <c r="B479" s="125"/>
      <c r="C479" s="125"/>
      <c r="D479" s="125"/>
      <c r="E479" s="125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</row>
    <row r="480" spans="2:15">
      <c r="B480" s="125"/>
      <c r="C480" s="125"/>
      <c r="D480" s="125"/>
      <c r="E480" s="125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</row>
    <row r="481" spans="2:15">
      <c r="B481" s="125"/>
      <c r="C481" s="125"/>
      <c r="D481" s="125"/>
      <c r="E481" s="125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</row>
    <row r="482" spans="2:15">
      <c r="B482" s="125"/>
      <c r="C482" s="125"/>
      <c r="D482" s="125"/>
      <c r="E482" s="125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</row>
    <row r="483" spans="2:15">
      <c r="B483" s="125"/>
      <c r="C483" s="125"/>
      <c r="D483" s="125"/>
      <c r="E483" s="125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</row>
    <row r="484" spans="2:15">
      <c r="B484" s="125"/>
      <c r="C484" s="125"/>
      <c r="D484" s="125"/>
      <c r="E484" s="125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</row>
    <row r="485" spans="2:15">
      <c r="B485" s="125"/>
      <c r="C485" s="125"/>
      <c r="D485" s="125"/>
      <c r="E485" s="125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</row>
    <row r="486" spans="2:15">
      <c r="B486" s="125"/>
      <c r="C486" s="125"/>
      <c r="D486" s="125"/>
      <c r="E486" s="125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</row>
    <row r="487" spans="2:15">
      <c r="B487" s="125"/>
      <c r="C487" s="125"/>
      <c r="D487" s="125"/>
      <c r="E487" s="125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</row>
    <row r="488" spans="2:15">
      <c r="B488" s="125"/>
      <c r="C488" s="125"/>
      <c r="D488" s="125"/>
      <c r="E488" s="125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</row>
    <row r="489" spans="2:15">
      <c r="B489" s="125"/>
      <c r="C489" s="125"/>
      <c r="D489" s="125"/>
      <c r="E489" s="125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</row>
    <row r="490" spans="2:15">
      <c r="B490" s="125"/>
      <c r="C490" s="125"/>
      <c r="D490" s="125"/>
      <c r="E490" s="125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</row>
    <row r="491" spans="2:15">
      <c r="B491" s="125"/>
      <c r="C491" s="125"/>
      <c r="D491" s="125"/>
      <c r="E491" s="125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</row>
    <row r="492" spans="2:15">
      <c r="B492" s="125"/>
      <c r="C492" s="125"/>
      <c r="D492" s="125"/>
      <c r="E492" s="125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</row>
    <row r="493" spans="2:15">
      <c r="B493" s="125"/>
      <c r="C493" s="125"/>
      <c r="D493" s="125"/>
      <c r="E493" s="125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</row>
    <row r="494" spans="2:15">
      <c r="B494" s="125"/>
      <c r="C494" s="125"/>
      <c r="D494" s="125"/>
      <c r="E494" s="125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</row>
    <row r="495" spans="2:15">
      <c r="B495" s="125"/>
      <c r="C495" s="125"/>
      <c r="D495" s="125"/>
      <c r="E495" s="125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</row>
    <row r="496" spans="2:15">
      <c r="B496" s="125"/>
      <c r="C496" s="125"/>
      <c r="D496" s="125"/>
      <c r="E496" s="125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</row>
    <row r="497" spans="2:15">
      <c r="B497" s="125"/>
      <c r="C497" s="125"/>
      <c r="D497" s="125"/>
      <c r="E497" s="125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</row>
    <row r="498" spans="2:15">
      <c r="B498" s="125"/>
      <c r="C498" s="125"/>
      <c r="D498" s="125"/>
      <c r="E498" s="125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</row>
    <row r="499" spans="2:15">
      <c r="B499" s="125"/>
      <c r="C499" s="125"/>
      <c r="D499" s="125"/>
      <c r="E499" s="125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</row>
    <row r="500" spans="2:15">
      <c r="B500" s="125"/>
      <c r="C500" s="125"/>
      <c r="D500" s="125"/>
      <c r="E500" s="125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</row>
    <row r="501" spans="2:15">
      <c r="B501" s="125"/>
      <c r="C501" s="125"/>
      <c r="D501" s="125"/>
      <c r="E501" s="125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</row>
    <row r="502" spans="2:15">
      <c r="B502" s="125"/>
      <c r="C502" s="125"/>
      <c r="D502" s="125"/>
      <c r="E502" s="125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</row>
    <row r="503" spans="2:15">
      <c r="B503" s="125"/>
      <c r="C503" s="125"/>
      <c r="D503" s="125"/>
      <c r="E503" s="125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</row>
    <row r="504" spans="2:15">
      <c r="B504" s="125"/>
      <c r="C504" s="125"/>
      <c r="D504" s="125"/>
      <c r="E504" s="125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</row>
    <row r="505" spans="2:15">
      <c r="B505" s="125"/>
      <c r="C505" s="125"/>
      <c r="D505" s="125"/>
      <c r="E505" s="125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</row>
    <row r="506" spans="2:15">
      <c r="B506" s="125"/>
      <c r="C506" s="125"/>
      <c r="D506" s="125"/>
      <c r="E506" s="125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</row>
    <row r="507" spans="2:15">
      <c r="B507" s="125"/>
      <c r="C507" s="125"/>
      <c r="D507" s="125"/>
      <c r="E507" s="125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</row>
    <row r="508" spans="2:15">
      <c r="B508" s="125"/>
      <c r="C508" s="125"/>
      <c r="D508" s="125"/>
      <c r="E508" s="125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</row>
    <row r="509" spans="2:15">
      <c r="B509" s="125"/>
      <c r="C509" s="125"/>
      <c r="D509" s="125"/>
      <c r="E509" s="125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</row>
    <row r="510" spans="2:15">
      <c r="B510" s="125"/>
      <c r="C510" s="125"/>
      <c r="D510" s="125"/>
      <c r="E510" s="125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</row>
    <row r="511" spans="2:15">
      <c r="B511" s="125"/>
      <c r="C511" s="125"/>
      <c r="D511" s="125"/>
      <c r="E511" s="125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</row>
    <row r="512" spans="2:15">
      <c r="B512" s="125"/>
      <c r="C512" s="125"/>
      <c r="D512" s="125"/>
      <c r="E512" s="125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</row>
    <row r="513" spans="2:15">
      <c r="B513" s="125"/>
      <c r="C513" s="125"/>
      <c r="D513" s="125"/>
      <c r="E513" s="125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</row>
    <row r="514" spans="2:15">
      <c r="B514" s="125"/>
      <c r="C514" s="125"/>
      <c r="D514" s="125"/>
      <c r="E514" s="125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</row>
    <row r="515" spans="2:15">
      <c r="B515" s="125"/>
      <c r="C515" s="125"/>
      <c r="D515" s="125"/>
      <c r="E515" s="125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</row>
    <row r="516" spans="2:15">
      <c r="B516" s="125"/>
      <c r="C516" s="125"/>
      <c r="D516" s="125"/>
      <c r="E516" s="125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</row>
    <row r="517" spans="2:15">
      <c r="B517" s="125"/>
      <c r="C517" s="125"/>
      <c r="D517" s="125"/>
      <c r="E517" s="125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</row>
    <row r="518" spans="2:15">
      <c r="B518" s="125"/>
      <c r="C518" s="125"/>
      <c r="D518" s="125"/>
      <c r="E518" s="125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</row>
    <row r="519" spans="2:15">
      <c r="B519" s="125"/>
      <c r="C519" s="125"/>
      <c r="D519" s="125"/>
      <c r="E519" s="125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</row>
    <row r="520" spans="2:15">
      <c r="B520" s="125"/>
      <c r="C520" s="125"/>
      <c r="D520" s="125"/>
      <c r="E520" s="125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</row>
    <row r="521" spans="2:15">
      <c r="B521" s="125"/>
      <c r="C521" s="125"/>
      <c r="D521" s="125"/>
      <c r="E521" s="125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</row>
    <row r="522" spans="2:15">
      <c r="B522" s="125"/>
      <c r="C522" s="125"/>
      <c r="D522" s="125"/>
      <c r="E522" s="125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</row>
    <row r="523" spans="2:15">
      <c r="B523" s="125"/>
      <c r="C523" s="125"/>
      <c r="D523" s="125"/>
      <c r="E523" s="125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</row>
    <row r="524" spans="2:15">
      <c r="B524" s="125"/>
      <c r="C524" s="125"/>
      <c r="D524" s="125"/>
      <c r="E524" s="125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</row>
    <row r="525" spans="2:15">
      <c r="B525" s="125"/>
      <c r="C525" s="125"/>
      <c r="D525" s="125"/>
      <c r="E525" s="125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</row>
  </sheetData>
  <sheetProtection sheet="1" objects="1" scenarios="1"/>
  <mergeCells count="2">
    <mergeCell ref="B6:O6"/>
    <mergeCell ref="B7:O7"/>
  </mergeCells>
  <phoneticPr fontId="4" type="noConversion"/>
  <dataValidations count="1">
    <dataValidation allowBlank="1" showInputMessage="1" showErrorMessage="1" sqref="B40:B43 A66:A1048576 B32:B38 C5:C14 A1:B14 C32:O52 B45:B1048576 C54:O1048576 A15:F29 D1:F14 G1:O29 P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60.2851562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141</v>
      </c>
      <c r="C1" s="67" t="s" vm="1">
        <v>222</v>
      </c>
    </row>
    <row r="2" spans="2:12">
      <c r="B2" s="46" t="s">
        <v>140</v>
      </c>
      <c r="C2" s="67" t="s">
        <v>223</v>
      </c>
    </row>
    <row r="3" spans="2:12">
      <c r="B3" s="46" t="s">
        <v>142</v>
      </c>
      <c r="C3" s="67" t="s">
        <v>224</v>
      </c>
    </row>
    <row r="4" spans="2:12">
      <c r="B4" s="46" t="s">
        <v>143</v>
      </c>
      <c r="C4" s="67">
        <v>9455</v>
      </c>
    </row>
    <row r="6" spans="2:12" ht="26.25" customHeight="1">
      <c r="B6" s="136" t="s">
        <v>169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12" ht="26.25" customHeight="1">
      <c r="B7" s="136" t="s">
        <v>89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</row>
    <row r="8" spans="2:12" s="3" customFormat="1" ht="78.75">
      <c r="B8" s="21" t="s">
        <v>111</v>
      </c>
      <c r="C8" s="29" t="s">
        <v>44</v>
      </c>
      <c r="D8" s="29" t="s">
        <v>114</v>
      </c>
      <c r="E8" s="29" t="s">
        <v>65</v>
      </c>
      <c r="F8" s="29" t="s">
        <v>98</v>
      </c>
      <c r="G8" s="29" t="s">
        <v>197</v>
      </c>
      <c r="H8" s="29" t="s">
        <v>196</v>
      </c>
      <c r="I8" s="29" t="s">
        <v>61</v>
      </c>
      <c r="J8" s="29" t="s">
        <v>58</v>
      </c>
      <c r="K8" s="29" t="s">
        <v>144</v>
      </c>
      <c r="L8" s="65" t="s">
        <v>146</v>
      </c>
    </row>
    <row r="9" spans="2:12" s="3" customFormat="1" ht="25.5">
      <c r="B9" s="14"/>
      <c r="C9" s="15"/>
      <c r="D9" s="15"/>
      <c r="E9" s="15"/>
      <c r="F9" s="15"/>
      <c r="G9" s="15" t="s">
        <v>204</v>
      </c>
      <c r="H9" s="15"/>
      <c r="I9" s="15" t="s">
        <v>200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02" t="s">
        <v>47</v>
      </c>
      <c r="C11" s="103"/>
      <c r="D11" s="103"/>
      <c r="E11" s="103"/>
      <c r="F11" s="103"/>
      <c r="G11" s="105"/>
      <c r="H11" s="107"/>
      <c r="I11" s="105">
        <v>0.24064523500000004</v>
      </c>
      <c r="J11" s="103"/>
      <c r="K11" s="104">
        <v>1</v>
      </c>
      <c r="L11" s="104">
        <f>I11/'סכום נכסי הקרן'!$C$42</f>
        <v>6.7972686948369747E-6</v>
      </c>
    </row>
    <row r="12" spans="2:12" s="4" customFormat="1" ht="18" customHeight="1">
      <c r="B12" s="106" t="s">
        <v>26</v>
      </c>
      <c r="C12" s="103"/>
      <c r="D12" s="103"/>
      <c r="E12" s="103"/>
      <c r="F12" s="103"/>
      <c r="G12" s="105"/>
      <c r="H12" s="107"/>
      <c r="I12" s="105">
        <v>0.24064523500000004</v>
      </c>
      <c r="J12" s="103"/>
      <c r="K12" s="104">
        <v>1</v>
      </c>
      <c r="L12" s="104">
        <f>I12/'סכום נכסי הקרן'!$C$42</f>
        <v>6.7972686948369747E-6</v>
      </c>
    </row>
    <row r="13" spans="2:12">
      <c r="B13" s="89" t="s">
        <v>1802</v>
      </c>
      <c r="C13" s="71"/>
      <c r="D13" s="71"/>
      <c r="E13" s="71"/>
      <c r="F13" s="71"/>
      <c r="G13" s="80"/>
      <c r="H13" s="82"/>
      <c r="I13" s="80">
        <v>0.24064523500000004</v>
      </c>
      <c r="J13" s="71"/>
      <c r="K13" s="81">
        <v>1</v>
      </c>
      <c r="L13" s="81">
        <f>I13/'סכום נכסי הקרן'!$C$42</f>
        <v>6.7972686948369747E-6</v>
      </c>
    </row>
    <row r="14" spans="2:12">
      <c r="B14" s="76" t="s">
        <v>1803</v>
      </c>
      <c r="C14" s="73" t="s">
        <v>1804</v>
      </c>
      <c r="D14" s="86" t="s">
        <v>115</v>
      </c>
      <c r="E14" s="86" t="s">
        <v>151</v>
      </c>
      <c r="F14" s="86" t="s">
        <v>128</v>
      </c>
      <c r="G14" s="83">
        <v>127.46040000000001</v>
      </c>
      <c r="H14" s="85">
        <v>188.8</v>
      </c>
      <c r="I14" s="83">
        <v>0.24064523500000004</v>
      </c>
      <c r="J14" s="84">
        <v>1.2939042641757244E-5</v>
      </c>
      <c r="K14" s="84">
        <v>1</v>
      </c>
      <c r="L14" s="84">
        <f>I14/'סכום נכסי הקרן'!$C$42</f>
        <v>6.7972686948369747E-6</v>
      </c>
    </row>
    <row r="15" spans="2:12">
      <c r="B15" s="72"/>
      <c r="C15" s="73"/>
      <c r="D15" s="73"/>
      <c r="E15" s="73"/>
      <c r="F15" s="73"/>
      <c r="G15" s="83"/>
      <c r="H15" s="85"/>
      <c r="I15" s="73"/>
      <c r="J15" s="73"/>
      <c r="K15" s="84"/>
      <c r="L15" s="73"/>
    </row>
    <row r="16" spans="2:1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126" t="s">
        <v>213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126" t="s">
        <v>107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126" t="s">
        <v>195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26" t="s">
        <v>203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125"/>
      <c r="C115" s="125"/>
      <c r="D115" s="110"/>
      <c r="E115" s="110"/>
      <c r="F115" s="110"/>
      <c r="G115" s="110"/>
      <c r="H115" s="110"/>
      <c r="I115" s="110"/>
      <c r="J115" s="110"/>
      <c r="K115" s="110"/>
      <c r="L115" s="110"/>
    </row>
    <row r="116" spans="2:12">
      <c r="B116" s="125"/>
      <c r="C116" s="125"/>
      <c r="D116" s="110"/>
      <c r="E116" s="110"/>
      <c r="F116" s="110"/>
      <c r="G116" s="110"/>
      <c r="H116" s="110"/>
      <c r="I116" s="110"/>
      <c r="J116" s="110"/>
      <c r="K116" s="110"/>
      <c r="L116" s="110"/>
    </row>
    <row r="117" spans="2:12">
      <c r="B117" s="125"/>
      <c r="C117" s="125"/>
      <c r="D117" s="110"/>
      <c r="E117" s="110"/>
      <c r="F117" s="110"/>
      <c r="G117" s="110"/>
      <c r="H117" s="110"/>
      <c r="I117" s="110"/>
      <c r="J117" s="110"/>
      <c r="K117" s="110"/>
      <c r="L117" s="110"/>
    </row>
    <row r="118" spans="2:12">
      <c r="B118" s="125"/>
      <c r="C118" s="125"/>
      <c r="D118" s="110"/>
      <c r="E118" s="110"/>
      <c r="F118" s="110"/>
      <c r="G118" s="110"/>
      <c r="H118" s="110"/>
      <c r="I118" s="110"/>
      <c r="J118" s="110"/>
      <c r="K118" s="110"/>
      <c r="L118" s="110"/>
    </row>
    <row r="119" spans="2:12">
      <c r="B119" s="125"/>
      <c r="C119" s="125"/>
      <c r="D119" s="110"/>
      <c r="E119" s="110"/>
      <c r="F119" s="110"/>
      <c r="G119" s="110"/>
      <c r="H119" s="110"/>
      <c r="I119" s="110"/>
      <c r="J119" s="110"/>
      <c r="K119" s="110"/>
      <c r="L119" s="110"/>
    </row>
    <row r="120" spans="2:12">
      <c r="B120" s="125"/>
      <c r="C120" s="125"/>
      <c r="D120" s="110"/>
      <c r="E120" s="110"/>
      <c r="F120" s="110"/>
      <c r="G120" s="110"/>
      <c r="H120" s="110"/>
      <c r="I120" s="110"/>
      <c r="J120" s="110"/>
      <c r="K120" s="110"/>
      <c r="L120" s="110"/>
    </row>
    <row r="121" spans="2:12">
      <c r="B121" s="125"/>
      <c r="C121" s="125"/>
      <c r="D121" s="110"/>
      <c r="E121" s="110"/>
      <c r="F121" s="110"/>
      <c r="G121" s="110"/>
      <c r="H121" s="110"/>
      <c r="I121" s="110"/>
      <c r="J121" s="110"/>
      <c r="K121" s="110"/>
      <c r="L121" s="110"/>
    </row>
    <row r="122" spans="2:12">
      <c r="B122" s="125"/>
      <c r="C122" s="125"/>
      <c r="D122" s="110"/>
      <c r="E122" s="110"/>
      <c r="F122" s="110"/>
      <c r="G122" s="110"/>
      <c r="H122" s="110"/>
      <c r="I122" s="110"/>
      <c r="J122" s="110"/>
      <c r="K122" s="110"/>
      <c r="L122" s="110"/>
    </row>
    <row r="123" spans="2:12">
      <c r="B123" s="125"/>
      <c r="C123" s="125"/>
      <c r="D123" s="110"/>
      <c r="E123" s="110"/>
      <c r="F123" s="110"/>
      <c r="G123" s="110"/>
      <c r="H123" s="110"/>
      <c r="I123" s="110"/>
      <c r="J123" s="110"/>
      <c r="K123" s="110"/>
      <c r="L123" s="110"/>
    </row>
    <row r="124" spans="2:12">
      <c r="B124" s="125"/>
      <c r="C124" s="125"/>
      <c r="D124" s="110"/>
      <c r="E124" s="110"/>
      <c r="F124" s="110"/>
      <c r="G124" s="110"/>
      <c r="H124" s="110"/>
      <c r="I124" s="110"/>
      <c r="J124" s="110"/>
      <c r="K124" s="110"/>
      <c r="L124" s="110"/>
    </row>
    <row r="125" spans="2:12">
      <c r="B125" s="125"/>
      <c r="C125" s="125"/>
      <c r="D125" s="110"/>
      <c r="E125" s="110"/>
      <c r="F125" s="110"/>
      <c r="G125" s="110"/>
      <c r="H125" s="110"/>
      <c r="I125" s="110"/>
      <c r="J125" s="110"/>
      <c r="K125" s="110"/>
      <c r="L125" s="110"/>
    </row>
    <row r="126" spans="2:12">
      <c r="B126" s="125"/>
      <c r="C126" s="125"/>
      <c r="D126" s="110"/>
      <c r="E126" s="110"/>
      <c r="F126" s="110"/>
      <c r="G126" s="110"/>
      <c r="H126" s="110"/>
      <c r="I126" s="110"/>
      <c r="J126" s="110"/>
      <c r="K126" s="110"/>
      <c r="L126" s="110"/>
    </row>
    <row r="127" spans="2:12">
      <c r="B127" s="125"/>
      <c r="C127" s="125"/>
      <c r="D127" s="110"/>
      <c r="E127" s="110"/>
      <c r="F127" s="110"/>
      <c r="G127" s="110"/>
      <c r="H127" s="110"/>
      <c r="I127" s="110"/>
      <c r="J127" s="110"/>
      <c r="K127" s="110"/>
      <c r="L127" s="110"/>
    </row>
    <row r="128" spans="2:12">
      <c r="B128" s="125"/>
      <c r="C128" s="125"/>
      <c r="D128" s="110"/>
      <c r="E128" s="110"/>
      <c r="F128" s="110"/>
      <c r="G128" s="110"/>
      <c r="H128" s="110"/>
      <c r="I128" s="110"/>
      <c r="J128" s="110"/>
      <c r="K128" s="110"/>
      <c r="L128" s="110"/>
    </row>
    <row r="129" spans="2:12">
      <c r="B129" s="125"/>
      <c r="C129" s="125"/>
      <c r="D129" s="110"/>
      <c r="E129" s="110"/>
      <c r="F129" s="110"/>
      <c r="G129" s="110"/>
      <c r="H129" s="110"/>
      <c r="I129" s="110"/>
      <c r="J129" s="110"/>
      <c r="K129" s="110"/>
      <c r="L129" s="110"/>
    </row>
    <row r="130" spans="2:12">
      <c r="B130" s="125"/>
      <c r="C130" s="125"/>
      <c r="D130" s="110"/>
      <c r="E130" s="110"/>
      <c r="F130" s="110"/>
      <c r="G130" s="110"/>
      <c r="H130" s="110"/>
      <c r="I130" s="110"/>
      <c r="J130" s="110"/>
      <c r="K130" s="110"/>
      <c r="L130" s="110"/>
    </row>
    <row r="131" spans="2:12">
      <c r="B131" s="125"/>
      <c r="C131" s="125"/>
      <c r="D131" s="110"/>
      <c r="E131" s="110"/>
      <c r="F131" s="110"/>
      <c r="G131" s="110"/>
      <c r="H131" s="110"/>
      <c r="I131" s="110"/>
      <c r="J131" s="110"/>
      <c r="K131" s="110"/>
      <c r="L131" s="110"/>
    </row>
    <row r="132" spans="2:12">
      <c r="B132" s="125"/>
      <c r="C132" s="125"/>
      <c r="D132" s="110"/>
      <c r="E132" s="110"/>
      <c r="F132" s="110"/>
      <c r="G132" s="110"/>
      <c r="H132" s="110"/>
      <c r="I132" s="110"/>
      <c r="J132" s="110"/>
      <c r="K132" s="110"/>
      <c r="L132" s="110"/>
    </row>
    <row r="133" spans="2:12">
      <c r="B133" s="125"/>
      <c r="C133" s="125"/>
      <c r="D133" s="110"/>
      <c r="E133" s="110"/>
      <c r="F133" s="110"/>
      <c r="G133" s="110"/>
      <c r="H133" s="110"/>
      <c r="I133" s="110"/>
      <c r="J133" s="110"/>
      <c r="K133" s="110"/>
      <c r="L133" s="110"/>
    </row>
    <row r="134" spans="2:12">
      <c r="B134" s="125"/>
      <c r="C134" s="125"/>
      <c r="D134" s="110"/>
      <c r="E134" s="110"/>
      <c r="F134" s="110"/>
      <c r="G134" s="110"/>
      <c r="H134" s="110"/>
      <c r="I134" s="110"/>
      <c r="J134" s="110"/>
      <c r="K134" s="110"/>
      <c r="L134" s="110"/>
    </row>
    <row r="135" spans="2:12">
      <c r="B135" s="125"/>
      <c r="C135" s="125"/>
      <c r="D135" s="110"/>
      <c r="E135" s="110"/>
      <c r="F135" s="110"/>
      <c r="G135" s="110"/>
      <c r="H135" s="110"/>
      <c r="I135" s="110"/>
      <c r="J135" s="110"/>
      <c r="K135" s="110"/>
      <c r="L135" s="110"/>
    </row>
    <row r="136" spans="2:12">
      <c r="B136" s="125"/>
      <c r="C136" s="125"/>
      <c r="D136" s="110"/>
      <c r="E136" s="110"/>
      <c r="F136" s="110"/>
      <c r="G136" s="110"/>
      <c r="H136" s="110"/>
      <c r="I136" s="110"/>
      <c r="J136" s="110"/>
      <c r="K136" s="110"/>
      <c r="L136" s="110"/>
    </row>
    <row r="137" spans="2:12">
      <c r="B137" s="125"/>
      <c r="C137" s="125"/>
      <c r="D137" s="110"/>
      <c r="E137" s="110"/>
      <c r="F137" s="110"/>
      <c r="G137" s="110"/>
      <c r="H137" s="110"/>
      <c r="I137" s="110"/>
      <c r="J137" s="110"/>
      <c r="K137" s="110"/>
      <c r="L137" s="110"/>
    </row>
    <row r="138" spans="2:12">
      <c r="B138" s="125"/>
      <c r="C138" s="125"/>
      <c r="D138" s="110"/>
      <c r="E138" s="110"/>
      <c r="F138" s="110"/>
      <c r="G138" s="110"/>
      <c r="H138" s="110"/>
      <c r="I138" s="110"/>
      <c r="J138" s="110"/>
      <c r="K138" s="110"/>
      <c r="L138" s="110"/>
    </row>
    <row r="139" spans="2:12">
      <c r="B139" s="125"/>
      <c r="C139" s="125"/>
      <c r="D139" s="110"/>
      <c r="E139" s="110"/>
      <c r="F139" s="110"/>
      <c r="G139" s="110"/>
      <c r="H139" s="110"/>
      <c r="I139" s="110"/>
      <c r="J139" s="110"/>
      <c r="K139" s="110"/>
      <c r="L139" s="110"/>
    </row>
    <row r="140" spans="2:12">
      <c r="B140" s="125"/>
      <c r="C140" s="125"/>
      <c r="D140" s="110"/>
      <c r="E140" s="110"/>
      <c r="F140" s="110"/>
      <c r="G140" s="110"/>
      <c r="H140" s="110"/>
      <c r="I140" s="110"/>
      <c r="J140" s="110"/>
      <c r="K140" s="110"/>
      <c r="L140" s="110"/>
    </row>
    <row r="141" spans="2:12">
      <c r="B141" s="125"/>
      <c r="C141" s="125"/>
      <c r="D141" s="110"/>
      <c r="E141" s="110"/>
      <c r="F141" s="110"/>
      <c r="G141" s="110"/>
      <c r="H141" s="110"/>
      <c r="I141" s="110"/>
      <c r="J141" s="110"/>
      <c r="K141" s="110"/>
      <c r="L141" s="110"/>
    </row>
    <row r="142" spans="2:12">
      <c r="B142" s="125"/>
      <c r="C142" s="125"/>
      <c r="D142" s="110"/>
      <c r="E142" s="110"/>
      <c r="F142" s="110"/>
      <c r="G142" s="110"/>
      <c r="H142" s="110"/>
      <c r="I142" s="110"/>
      <c r="J142" s="110"/>
      <c r="K142" s="110"/>
      <c r="L142" s="110"/>
    </row>
    <row r="143" spans="2:12">
      <c r="B143" s="125"/>
      <c r="C143" s="125"/>
      <c r="D143" s="110"/>
      <c r="E143" s="110"/>
      <c r="F143" s="110"/>
      <c r="G143" s="110"/>
      <c r="H143" s="110"/>
      <c r="I143" s="110"/>
      <c r="J143" s="110"/>
      <c r="K143" s="110"/>
      <c r="L143" s="110"/>
    </row>
    <row r="144" spans="2:12">
      <c r="B144" s="125"/>
      <c r="C144" s="125"/>
      <c r="D144" s="110"/>
      <c r="E144" s="110"/>
      <c r="F144" s="110"/>
      <c r="G144" s="110"/>
      <c r="H144" s="110"/>
      <c r="I144" s="110"/>
      <c r="J144" s="110"/>
      <c r="K144" s="110"/>
      <c r="L144" s="110"/>
    </row>
    <row r="145" spans="2:12">
      <c r="B145" s="125"/>
      <c r="C145" s="125"/>
      <c r="D145" s="110"/>
      <c r="E145" s="110"/>
      <c r="F145" s="110"/>
      <c r="G145" s="110"/>
      <c r="H145" s="110"/>
      <c r="I145" s="110"/>
      <c r="J145" s="110"/>
      <c r="K145" s="110"/>
      <c r="L145" s="110"/>
    </row>
    <row r="146" spans="2:12">
      <c r="B146" s="125"/>
      <c r="C146" s="125"/>
      <c r="D146" s="110"/>
      <c r="E146" s="110"/>
      <c r="F146" s="110"/>
      <c r="G146" s="110"/>
      <c r="H146" s="110"/>
      <c r="I146" s="110"/>
      <c r="J146" s="110"/>
      <c r="K146" s="110"/>
      <c r="L146" s="110"/>
    </row>
    <row r="147" spans="2:12">
      <c r="B147" s="125"/>
      <c r="C147" s="125"/>
      <c r="D147" s="110"/>
      <c r="E147" s="110"/>
      <c r="F147" s="110"/>
      <c r="G147" s="110"/>
      <c r="H147" s="110"/>
      <c r="I147" s="110"/>
      <c r="J147" s="110"/>
      <c r="K147" s="110"/>
      <c r="L147" s="110"/>
    </row>
    <row r="148" spans="2:12">
      <c r="B148" s="125"/>
      <c r="C148" s="125"/>
      <c r="D148" s="110"/>
      <c r="E148" s="110"/>
      <c r="F148" s="110"/>
      <c r="G148" s="110"/>
      <c r="H148" s="110"/>
      <c r="I148" s="110"/>
      <c r="J148" s="110"/>
      <c r="K148" s="110"/>
      <c r="L148" s="110"/>
    </row>
    <row r="149" spans="2:12">
      <c r="B149" s="125"/>
      <c r="C149" s="125"/>
      <c r="D149" s="110"/>
      <c r="E149" s="110"/>
      <c r="F149" s="110"/>
      <c r="G149" s="110"/>
      <c r="H149" s="110"/>
      <c r="I149" s="110"/>
      <c r="J149" s="110"/>
      <c r="K149" s="110"/>
      <c r="L149" s="110"/>
    </row>
    <row r="150" spans="2:12">
      <c r="B150" s="125"/>
      <c r="C150" s="125"/>
      <c r="D150" s="110"/>
      <c r="E150" s="110"/>
      <c r="F150" s="110"/>
      <c r="G150" s="110"/>
      <c r="H150" s="110"/>
      <c r="I150" s="110"/>
      <c r="J150" s="110"/>
      <c r="K150" s="110"/>
      <c r="L150" s="110"/>
    </row>
    <row r="151" spans="2:12">
      <c r="B151" s="125"/>
      <c r="C151" s="125"/>
      <c r="D151" s="110"/>
      <c r="E151" s="110"/>
      <c r="F151" s="110"/>
      <c r="G151" s="110"/>
      <c r="H151" s="110"/>
      <c r="I151" s="110"/>
      <c r="J151" s="110"/>
      <c r="K151" s="110"/>
      <c r="L151" s="110"/>
    </row>
    <row r="152" spans="2:12">
      <c r="B152" s="125"/>
      <c r="C152" s="125"/>
      <c r="D152" s="110"/>
      <c r="E152" s="110"/>
      <c r="F152" s="110"/>
      <c r="G152" s="110"/>
      <c r="H152" s="110"/>
      <c r="I152" s="110"/>
      <c r="J152" s="110"/>
      <c r="K152" s="110"/>
      <c r="L152" s="110"/>
    </row>
    <row r="153" spans="2:12">
      <c r="B153" s="125"/>
      <c r="C153" s="125"/>
      <c r="D153" s="110"/>
      <c r="E153" s="110"/>
      <c r="F153" s="110"/>
      <c r="G153" s="110"/>
      <c r="H153" s="110"/>
      <c r="I153" s="110"/>
      <c r="J153" s="110"/>
      <c r="K153" s="110"/>
      <c r="L153" s="110"/>
    </row>
    <row r="154" spans="2:12">
      <c r="B154" s="125"/>
      <c r="C154" s="125"/>
      <c r="D154" s="110"/>
      <c r="E154" s="110"/>
      <c r="F154" s="110"/>
      <c r="G154" s="110"/>
      <c r="H154" s="110"/>
      <c r="I154" s="110"/>
      <c r="J154" s="110"/>
      <c r="K154" s="110"/>
      <c r="L154" s="110"/>
    </row>
    <row r="155" spans="2:12">
      <c r="B155" s="125"/>
      <c r="C155" s="125"/>
      <c r="D155" s="110"/>
      <c r="E155" s="110"/>
      <c r="F155" s="110"/>
      <c r="G155" s="110"/>
      <c r="H155" s="110"/>
      <c r="I155" s="110"/>
      <c r="J155" s="110"/>
      <c r="K155" s="110"/>
      <c r="L155" s="110"/>
    </row>
    <row r="156" spans="2:12">
      <c r="B156" s="125"/>
      <c r="C156" s="125"/>
      <c r="D156" s="110"/>
      <c r="E156" s="110"/>
      <c r="F156" s="110"/>
      <c r="G156" s="110"/>
      <c r="H156" s="110"/>
      <c r="I156" s="110"/>
      <c r="J156" s="110"/>
      <c r="K156" s="110"/>
      <c r="L156" s="110"/>
    </row>
    <row r="157" spans="2:12">
      <c r="B157" s="125"/>
      <c r="C157" s="125"/>
      <c r="D157" s="110"/>
      <c r="E157" s="110"/>
      <c r="F157" s="110"/>
      <c r="G157" s="110"/>
      <c r="H157" s="110"/>
      <c r="I157" s="110"/>
      <c r="J157" s="110"/>
      <c r="K157" s="110"/>
      <c r="L157" s="110"/>
    </row>
    <row r="158" spans="2:12">
      <c r="B158" s="125"/>
      <c r="C158" s="125"/>
      <c r="D158" s="110"/>
      <c r="E158" s="110"/>
      <c r="F158" s="110"/>
      <c r="G158" s="110"/>
      <c r="H158" s="110"/>
      <c r="I158" s="110"/>
      <c r="J158" s="110"/>
      <c r="K158" s="110"/>
      <c r="L158" s="110"/>
    </row>
    <row r="159" spans="2:12">
      <c r="B159" s="125"/>
      <c r="C159" s="125"/>
      <c r="D159" s="110"/>
      <c r="E159" s="110"/>
      <c r="F159" s="110"/>
      <c r="G159" s="110"/>
      <c r="H159" s="110"/>
      <c r="I159" s="110"/>
      <c r="J159" s="110"/>
      <c r="K159" s="110"/>
      <c r="L159" s="110"/>
    </row>
    <row r="160" spans="2:12">
      <c r="B160" s="125"/>
      <c r="C160" s="125"/>
      <c r="D160" s="110"/>
      <c r="E160" s="110"/>
      <c r="F160" s="110"/>
      <c r="G160" s="110"/>
      <c r="H160" s="110"/>
      <c r="I160" s="110"/>
      <c r="J160" s="110"/>
      <c r="K160" s="110"/>
      <c r="L160" s="110"/>
    </row>
    <row r="161" spans="2:12">
      <c r="B161" s="125"/>
      <c r="C161" s="125"/>
      <c r="D161" s="110"/>
      <c r="E161" s="110"/>
      <c r="F161" s="110"/>
      <c r="G161" s="110"/>
      <c r="H161" s="110"/>
      <c r="I161" s="110"/>
      <c r="J161" s="110"/>
      <c r="K161" s="110"/>
      <c r="L161" s="110"/>
    </row>
    <row r="162" spans="2:12">
      <c r="B162" s="125"/>
      <c r="C162" s="125"/>
      <c r="D162" s="110"/>
      <c r="E162" s="110"/>
      <c r="F162" s="110"/>
      <c r="G162" s="110"/>
      <c r="H162" s="110"/>
      <c r="I162" s="110"/>
      <c r="J162" s="110"/>
      <c r="K162" s="110"/>
      <c r="L162" s="110"/>
    </row>
    <row r="163" spans="2:12">
      <c r="B163" s="125"/>
      <c r="C163" s="125"/>
      <c r="D163" s="110"/>
      <c r="E163" s="110"/>
      <c r="F163" s="110"/>
      <c r="G163" s="110"/>
      <c r="H163" s="110"/>
      <c r="I163" s="110"/>
      <c r="J163" s="110"/>
      <c r="K163" s="110"/>
      <c r="L163" s="110"/>
    </row>
    <row r="164" spans="2:12">
      <c r="B164" s="125"/>
      <c r="C164" s="125"/>
      <c r="D164" s="110"/>
      <c r="E164" s="110"/>
      <c r="F164" s="110"/>
      <c r="G164" s="110"/>
      <c r="H164" s="110"/>
      <c r="I164" s="110"/>
      <c r="J164" s="110"/>
      <c r="K164" s="110"/>
      <c r="L164" s="110"/>
    </row>
    <row r="165" spans="2:12">
      <c r="B165" s="125"/>
      <c r="C165" s="125"/>
      <c r="D165" s="110"/>
      <c r="E165" s="110"/>
      <c r="F165" s="110"/>
      <c r="G165" s="110"/>
      <c r="H165" s="110"/>
      <c r="I165" s="110"/>
      <c r="J165" s="110"/>
      <c r="K165" s="110"/>
      <c r="L165" s="110"/>
    </row>
    <row r="166" spans="2:12">
      <c r="B166" s="125"/>
      <c r="C166" s="125"/>
      <c r="D166" s="110"/>
      <c r="E166" s="110"/>
      <c r="F166" s="110"/>
      <c r="G166" s="110"/>
      <c r="H166" s="110"/>
      <c r="I166" s="110"/>
      <c r="J166" s="110"/>
      <c r="K166" s="110"/>
      <c r="L166" s="110"/>
    </row>
    <row r="167" spans="2:12">
      <c r="B167" s="125"/>
      <c r="C167" s="125"/>
      <c r="D167" s="110"/>
      <c r="E167" s="110"/>
      <c r="F167" s="110"/>
      <c r="G167" s="110"/>
      <c r="H167" s="110"/>
      <c r="I167" s="110"/>
      <c r="J167" s="110"/>
      <c r="K167" s="110"/>
      <c r="L167" s="110"/>
    </row>
    <row r="168" spans="2:12">
      <c r="B168" s="125"/>
      <c r="C168" s="125"/>
      <c r="D168" s="110"/>
      <c r="E168" s="110"/>
      <c r="F168" s="110"/>
      <c r="G168" s="110"/>
      <c r="H168" s="110"/>
      <c r="I168" s="110"/>
      <c r="J168" s="110"/>
      <c r="K168" s="110"/>
      <c r="L168" s="110"/>
    </row>
    <row r="169" spans="2:12">
      <c r="B169" s="125"/>
      <c r="C169" s="125"/>
      <c r="D169" s="110"/>
      <c r="E169" s="110"/>
      <c r="F169" s="110"/>
      <c r="G169" s="110"/>
      <c r="H169" s="110"/>
      <c r="I169" s="110"/>
      <c r="J169" s="110"/>
      <c r="K169" s="110"/>
      <c r="L169" s="110"/>
    </row>
    <row r="170" spans="2:12">
      <c r="B170" s="125"/>
      <c r="C170" s="125"/>
      <c r="D170" s="110"/>
      <c r="E170" s="110"/>
      <c r="F170" s="110"/>
      <c r="G170" s="110"/>
      <c r="H170" s="110"/>
      <c r="I170" s="110"/>
      <c r="J170" s="110"/>
      <c r="K170" s="110"/>
      <c r="L170" s="110"/>
    </row>
    <row r="171" spans="2:12">
      <c r="B171" s="125"/>
      <c r="C171" s="125"/>
      <c r="D171" s="110"/>
      <c r="E171" s="110"/>
      <c r="F171" s="110"/>
      <c r="G171" s="110"/>
      <c r="H171" s="110"/>
      <c r="I171" s="110"/>
      <c r="J171" s="110"/>
      <c r="K171" s="110"/>
      <c r="L171" s="110"/>
    </row>
    <row r="172" spans="2:12">
      <c r="B172" s="125"/>
      <c r="C172" s="125"/>
      <c r="D172" s="110"/>
      <c r="E172" s="110"/>
      <c r="F172" s="110"/>
      <c r="G172" s="110"/>
      <c r="H172" s="110"/>
      <c r="I172" s="110"/>
      <c r="J172" s="110"/>
      <c r="K172" s="110"/>
      <c r="L172" s="110"/>
    </row>
    <row r="173" spans="2:12">
      <c r="B173" s="125"/>
      <c r="C173" s="125"/>
      <c r="D173" s="110"/>
      <c r="E173" s="110"/>
      <c r="F173" s="110"/>
      <c r="G173" s="110"/>
      <c r="H173" s="110"/>
      <c r="I173" s="110"/>
      <c r="J173" s="110"/>
      <c r="K173" s="110"/>
      <c r="L173" s="110"/>
    </row>
    <row r="174" spans="2:12">
      <c r="B174" s="125"/>
      <c r="C174" s="125"/>
      <c r="D174" s="110"/>
      <c r="E174" s="110"/>
      <c r="F174" s="110"/>
      <c r="G174" s="110"/>
      <c r="H174" s="110"/>
      <c r="I174" s="110"/>
      <c r="J174" s="110"/>
      <c r="K174" s="110"/>
      <c r="L174" s="110"/>
    </row>
    <row r="175" spans="2:12">
      <c r="B175" s="125"/>
      <c r="C175" s="125"/>
      <c r="D175" s="110"/>
      <c r="E175" s="110"/>
      <c r="F175" s="110"/>
      <c r="G175" s="110"/>
      <c r="H175" s="110"/>
      <c r="I175" s="110"/>
      <c r="J175" s="110"/>
      <c r="K175" s="110"/>
      <c r="L175" s="110"/>
    </row>
    <row r="176" spans="2:12">
      <c r="B176" s="125"/>
      <c r="C176" s="125"/>
      <c r="D176" s="110"/>
      <c r="E176" s="110"/>
      <c r="F176" s="110"/>
      <c r="G176" s="110"/>
      <c r="H176" s="110"/>
      <c r="I176" s="110"/>
      <c r="J176" s="110"/>
      <c r="K176" s="110"/>
      <c r="L176" s="110"/>
    </row>
    <row r="177" spans="2:12">
      <c r="B177" s="125"/>
      <c r="C177" s="125"/>
      <c r="D177" s="110"/>
      <c r="E177" s="110"/>
      <c r="F177" s="110"/>
      <c r="G177" s="110"/>
      <c r="H177" s="110"/>
      <c r="I177" s="110"/>
      <c r="J177" s="110"/>
      <c r="K177" s="110"/>
      <c r="L177" s="110"/>
    </row>
    <row r="178" spans="2:12">
      <c r="B178" s="125"/>
      <c r="C178" s="125"/>
      <c r="D178" s="110"/>
      <c r="E178" s="110"/>
      <c r="F178" s="110"/>
      <c r="G178" s="110"/>
      <c r="H178" s="110"/>
      <c r="I178" s="110"/>
      <c r="J178" s="110"/>
      <c r="K178" s="110"/>
      <c r="L178" s="110"/>
    </row>
    <row r="179" spans="2:12">
      <c r="B179" s="125"/>
      <c r="C179" s="125"/>
      <c r="D179" s="110"/>
      <c r="E179" s="110"/>
      <c r="F179" s="110"/>
      <c r="G179" s="110"/>
      <c r="H179" s="110"/>
      <c r="I179" s="110"/>
      <c r="J179" s="110"/>
      <c r="K179" s="110"/>
      <c r="L179" s="110"/>
    </row>
    <row r="180" spans="2:12">
      <c r="B180" s="125"/>
      <c r="C180" s="125"/>
      <c r="D180" s="110"/>
      <c r="E180" s="110"/>
      <c r="F180" s="110"/>
      <c r="G180" s="110"/>
      <c r="H180" s="110"/>
      <c r="I180" s="110"/>
      <c r="J180" s="110"/>
      <c r="K180" s="110"/>
      <c r="L180" s="110"/>
    </row>
    <row r="181" spans="2:12">
      <c r="B181" s="125"/>
      <c r="C181" s="125"/>
      <c r="D181" s="110"/>
      <c r="E181" s="110"/>
      <c r="F181" s="110"/>
      <c r="G181" s="110"/>
      <c r="H181" s="110"/>
      <c r="I181" s="110"/>
      <c r="J181" s="110"/>
      <c r="K181" s="110"/>
      <c r="L181" s="110"/>
    </row>
    <row r="182" spans="2:12">
      <c r="B182" s="125"/>
      <c r="C182" s="125"/>
      <c r="D182" s="110"/>
      <c r="E182" s="110"/>
      <c r="F182" s="110"/>
      <c r="G182" s="110"/>
      <c r="H182" s="110"/>
      <c r="I182" s="110"/>
      <c r="J182" s="110"/>
      <c r="K182" s="110"/>
      <c r="L182" s="110"/>
    </row>
    <row r="183" spans="2:12">
      <c r="B183" s="125"/>
      <c r="C183" s="125"/>
      <c r="D183" s="110"/>
      <c r="E183" s="110"/>
      <c r="F183" s="110"/>
      <c r="G183" s="110"/>
      <c r="H183" s="110"/>
      <c r="I183" s="110"/>
      <c r="J183" s="110"/>
      <c r="K183" s="110"/>
      <c r="L183" s="110"/>
    </row>
    <row r="184" spans="2:12">
      <c r="B184" s="125"/>
      <c r="C184" s="125"/>
      <c r="D184" s="110"/>
      <c r="E184" s="110"/>
      <c r="F184" s="110"/>
      <c r="G184" s="110"/>
      <c r="H184" s="110"/>
      <c r="I184" s="110"/>
      <c r="J184" s="110"/>
      <c r="K184" s="110"/>
      <c r="L184" s="110"/>
    </row>
    <row r="185" spans="2:12">
      <c r="B185" s="125"/>
      <c r="C185" s="125"/>
      <c r="D185" s="110"/>
      <c r="E185" s="110"/>
      <c r="F185" s="110"/>
      <c r="G185" s="110"/>
      <c r="H185" s="110"/>
      <c r="I185" s="110"/>
      <c r="J185" s="110"/>
      <c r="K185" s="110"/>
      <c r="L185" s="110"/>
    </row>
    <row r="186" spans="2:12">
      <c r="B186" s="125"/>
      <c r="C186" s="125"/>
      <c r="D186" s="110"/>
      <c r="E186" s="110"/>
      <c r="F186" s="110"/>
      <c r="G186" s="110"/>
      <c r="H186" s="110"/>
      <c r="I186" s="110"/>
      <c r="J186" s="110"/>
      <c r="K186" s="110"/>
      <c r="L186" s="110"/>
    </row>
    <row r="187" spans="2:12">
      <c r="B187" s="125"/>
      <c r="C187" s="125"/>
      <c r="D187" s="110"/>
      <c r="E187" s="110"/>
      <c r="F187" s="110"/>
      <c r="G187" s="110"/>
      <c r="H187" s="110"/>
      <c r="I187" s="110"/>
      <c r="J187" s="110"/>
      <c r="K187" s="110"/>
      <c r="L187" s="110"/>
    </row>
    <row r="188" spans="2:12">
      <c r="B188" s="125"/>
      <c r="C188" s="125"/>
      <c r="D188" s="110"/>
      <c r="E188" s="110"/>
      <c r="F188" s="110"/>
      <c r="G188" s="110"/>
      <c r="H188" s="110"/>
      <c r="I188" s="110"/>
      <c r="J188" s="110"/>
      <c r="K188" s="110"/>
      <c r="L188" s="110"/>
    </row>
    <row r="189" spans="2:12">
      <c r="B189" s="125"/>
      <c r="C189" s="125"/>
      <c r="D189" s="110"/>
      <c r="E189" s="110"/>
      <c r="F189" s="110"/>
      <c r="G189" s="110"/>
      <c r="H189" s="110"/>
      <c r="I189" s="110"/>
      <c r="J189" s="110"/>
      <c r="K189" s="110"/>
      <c r="L189" s="110"/>
    </row>
    <row r="190" spans="2:12">
      <c r="B190" s="125"/>
      <c r="C190" s="125"/>
      <c r="D190" s="110"/>
      <c r="E190" s="110"/>
      <c r="F190" s="110"/>
      <c r="G190" s="110"/>
      <c r="H190" s="110"/>
      <c r="I190" s="110"/>
      <c r="J190" s="110"/>
      <c r="K190" s="110"/>
      <c r="L190" s="110"/>
    </row>
    <row r="191" spans="2:12">
      <c r="B191" s="125"/>
      <c r="C191" s="125"/>
      <c r="D191" s="110"/>
      <c r="E191" s="110"/>
      <c r="F191" s="110"/>
      <c r="G191" s="110"/>
      <c r="H191" s="110"/>
      <c r="I191" s="110"/>
      <c r="J191" s="110"/>
      <c r="K191" s="110"/>
      <c r="L191" s="110"/>
    </row>
    <row r="192" spans="2:12">
      <c r="B192" s="125"/>
      <c r="C192" s="125"/>
      <c r="D192" s="110"/>
      <c r="E192" s="110"/>
      <c r="F192" s="110"/>
      <c r="G192" s="110"/>
      <c r="H192" s="110"/>
      <c r="I192" s="110"/>
      <c r="J192" s="110"/>
      <c r="K192" s="110"/>
      <c r="L192" s="110"/>
    </row>
    <row r="193" spans="2:12">
      <c r="B193" s="125"/>
      <c r="C193" s="125"/>
      <c r="D193" s="110"/>
      <c r="E193" s="110"/>
      <c r="F193" s="110"/>
      <c r="G193" s="110"/>
      <c r="H193" s="110"/>
      <c r="I193" s="110"/>
      <c r="J193" s="110"/>
      <c r="K193" s="110"/>
      <c r="L193" s="110"/>
    </row>
    <row r="194" spans="2:12">
      <c r="B194" s="125"/>
      <c r="C194" s="125"/>
      <c r="D194" s="110"/>
      <c r="E194" s="110"/>
      <c r="F194" s="110"/>
      <c r="G194" s="110"/>
      <c r="H194" s="110"/>
      <c r="I194" s="110"/>
      <c r="J194" s="110"/>
      <c r="K194" s="110"/>
      <c r="L194" s="110"/>
    </row>
    <row r="195" spans="2:12">
      <c r="B195" s="125"/>
      <c r="C195" s="125"/>
      <c r="D195" s="110"/>
      <c r="E195" s="110"/>
      <c r="F195" s="110"/>
      <c r="G195" s="110"/>
      <c r="H195" s="110"/>
      <c r="I195" s="110"/>
      <c r="J195" s="110"/>
      <c r="K195" s="110"/>
      <c r="L195" s="110"/>
    </row>
    <row r="196" spans="2:12">
      <c r="B196" s="125"/>
      <c r="C196" s="125"/>
      <c r="D196" s="110"/>
      <c r="E196" s="110"/>
      <c r="F196" s="110"/>
      <c r="G196" s="110"/>
      <c r="H196" s="110"/>
      <c r="I196" s="110"/>
      <c r="J196" s="110"/>
      <c r="K196" s="110"/>
      <c r="L196" s="110"/>
    </row>
    <row r="197" spans="2:12">
      <c r="B197" s="125"/>
      <c r="C197" s="125"/>
      <c r="D197" s="110"/>
      <c r="E197" s="110"/>
      <c r="F197" s="110"/>
      <c r="G197" s="110"/>
      <c r="H197" s="110"/>
      <c r="I197" s="110"/>
      <c r="J197" s="110"/>
      <c r="K197" s="110"/>
      <c r="L197" s="110"/>
    </row>
    <row r="198" spans="2:12">
      <c r="B198" s="125"/>
      <c r="C198" s="125"/>
      <c r="D198" s="110"/>
      <c r="E198" s="110"/>
      <c r="F198" s="110"/>
      <c r="G198" s="110"/>
      <c r="H198" s="110"/>
      <c r="I198" s="110"/>
      <c r="J198" s="110"/>
      <c r="K198" s="110"/>
      <c r="L198" s="110"/>
    </row>
    <row r="199" spans="2:12">
      <c r="B199" s="125"/>
      <c r="C199" s="125"/>
      <c r="D199" s="110"/>
      <c r="E199" s="110"/>
      <c r="F199" s="110"/>
      <c r="G199" s="110"/>
      <c r="H199" s="110"/>
      <c r="I199" s="110"/>
      <c r="J199" s="110"/>
      <c r="K199" s="110"/>
      <c r="L199" s="110"/>
    </row>
    <row r="200" spans="2:12">
      <c r="B200" s="125"/>
      <c r="C200" s="125"/>
      <c r="D200" s="110"/>
      <c r="E200" s="110"/>
      <c r="F200" s="110"/>
      <c r="G200" s="110"/>
      <c r="H200" s="110"/>
      <c r="I200" s="110"/>
      <c r="J200" s="110"/>
      <c r="K200" s="110"/>
      <c r="L200" s="110"/>
    </row>
    <row r="201" spans="2:12">
      <c r="B201" s="125"/>
      <c r="C201" s="125"/>
      <c r="D201" s="110"/>
      <c r="E201" s="110"/>
      <c r="F201" s="110"/>
      <c r="G201" s="110"/>
      <c r="H201" s="110"/>
      <c r="I201" s="110"/>
      <c r="J201" s="110"/>
      <c r="K201" s="110"/>
      <c r="L201" s="110"/>
    </row>
    <row r="202" spans="2:12">
      <c r="B202" s="125"/>
      <c r="C202" s="125"/>
      <c r="D202" s="110"/>
      <c r="E202" s="110"/>
      <c r="F202" s="110"/>
      <c r="G202" s="110"/>
      <c r="H202" s="110"/>
      <c r="I202" s="110"/>
      <c r="J202" s="110"/>
      <c r="K202" s="110"/>
      <c r="L202" s="110"/>
    </row>
    <row r="203" spans="2:12">
      <c r="B203" s="125"/>
      <c r="C203" s="125"/>
      <c r="D203" s="110"/>
      <c r="E203" s="110"/>
      <c r="F203" s="110"/>
      <c r="G203" s="110"/>
      <c r="H203" s="110"/>
      <c r="I203" s="110"/>
      <c r="J203" s="110"/>
      <c r="K203" s="110"/>
      <c r="L203" s="110"/>
    </row>
    <row r="204" spans="2:12">
      <c r="B204" s="125"/>
      <c r="C204" s="125"/>
      <c r="D204" s="110"/>
      <c r="E204" s="110"/>
      <c r="F204" s="110"/>
      <c r="G204" s="110"/>
      <c r="H204" s="110"/>
      <c r="I204" s="110"/>
      <c r="J204" s="110"/>
      <c r="K204" s="110"/>
      <c r="L204" s="110"/>
    </row>
    <row r="205" spans="2:12">
      <c r="B205" s="125"/>
      <c r="C205" s="125"/>
      <c r="D205" s="110"/>
      <c r="E205" s="110"/>
      <c r="F205" s="110"/>
      <c r="G205" s="110"/>
      <c r="H205" s="110"/>
      <c r="I205" s="110"/>
      <c r="J205" s="110"/>
      <c r="K205" s="110"/>
      <c r="L205" s="110"/>
    </row>
    <row r="206" spans="2:12">
      <c r="B206" s="125"/>
      <c r="C206" s="125"/>
      <c r="D206" s="110"/>
      <c r="E206" s="110"/>
      <c r="F206" s="110"/>
      <c r="G206" s="110"/>
      <c r="H206" s="110"/>
      <c r="I206" s="110"/>
      <c r="J206" s="110"/>
      <c r="K206" s="110"/>
      <c r="L206" s="110"/>
    </row>
    <row r="207" spans="2:12">
      <c r="B207" s="125"/>
      <c r="C207" s="125"/>
      <c r="D207" s="110"/>
      <c r="E207" s="110"/>
      <c r="F207" s="110"/>
      <c r="G207" s="110"/>
      <c r="H207" s="110"/>
      <c r="I207" s="110"/>
      <c r="J207" s="110"/>
      <c r="K207" s="110"/>
      <c r="L207" s="110"/>
    </row>
    <row r="208" spans="2:12">
      <c r="B208" s="125"/>
      <c r="C208" s="125"/>
      <c r="D208" s="110"/>
      <c r="E208" s="110"/>
      <c r="F208" s="110"/>
      <c r="G208" s="110"/>
      <c r="H208" s="110"/>
      <c r="I208" s="110"/>
      <c r="J208" s="110"/>
      <c r="K208" s="110"/>
      <c r="L208" s="110"/>
    </row>
    <row r="209" spans="2:12">
      <c r="B209" s="125"/>
      <c r="C209" s="125"/>
      <c r="D209" s="110"/>
      <c r="E209" s="110"/>
      <c r="F209" s="110"/>
      <c r="G209" s="110"/>
      <c r="H209" s="110"/>
      <c r="I209" s="110"/>
      <c r="J209" s="110"/>
      <c r="K209" s="110"/>
      <c r="L209" s="110"/>
    </row>
    <row r="210" spans="2:12">
      <c r="B210" s="125"/>
      <c r="C210" s="125"/>
      <c r="D210" s="110"/>
      <c r="E210" s="110"/>
      <c r="F210" s="110"/>
      <c r="G210" s="110"/>
      <c r="H210" s="110"/>
      <c r="I210" s="110"/>
      <c r="J210" s="110"/>
      <c r="K210" s="110"/>
      <c r="L210" s="110"/>
    </row>
    <row r="211" spans="2:12">
      <c r="B211" s="125"/>
      <c r="C211" s="125"/>
      <c r="D211" s="110"/>
      <c r="E211" s="110"/>
      <c r="F211" s="110"/>
      <c r="G211" s="110"/>
      <c r="H211" s="110"/>
      <c r="I211" s="110"/>
      <c r="J211" s="110"/>
      <c r="K211" s="110"/>
      <c r="L211" s="110"/>
    </row>
    <row r="212" spans="2:12">
      <c r="B212" s="125"/>
      <c r="C212" s="125"/>
      <c r="D212" s="110"/>
      <c r="E212" s="110"/>
      <c r="F212" s="110"/>
      <c r="G212" s="110"/>
      <c r="H212" s="110"/>
      <c r="I212" s="110"/>
      <c r="J212" s="110"/>
      <c r="K212" s="110"/>
      <c r="L212" s="110"/>
    </row>
    <row r="213" spans="2:12">
      <c r="B213" s="125"/>
      <c r="C213" s="125"/>
      <c r="D213" s="110"/>
      <c r="E213" s="110"/>
      <c r="F213" s="110"/>
      <c r="G213" s="110"/>
      <c r="H213" s="110"/>
      <c r="I213" s="110"/>
      <c r="J213" s="110"/>
      <c r="K213" s="110"/>
      <c r="L213" s="110"/>
    </row>
    <row r="214" spans="2:12">
      <c r="B214" s="125"/>
      <c r="C214" s="125"/>
      <c r="D214" s="110"/>
      <c r="E214" s="110"/>
      <c r="F214" s="110"/>
      <c r="G214" s="110"/>
      <c r="H214" s="110"/>
      <c r="I214" s="110"/>
      <c r="J214" s="110"/>
      <c r="K214" s="110"/>
      <c r="L214" s="110"/>
    </row>
    <row r="215" spans="2:12">
      <c r="B215" s="125"/>
      <c r="C215" s="125"/>
      <c r="D215" s="110"/>
      <c r="E215" s="110"/>
      <c r="F215" s="110"/>
      <c r="G215" s="110"/>
      <c r="H215" s="110"/>
      <c r="I215" s="110"/>
      <c r="J215" s="110"/>
      <c r="K215" s="110"/>
      <c r="L215" s="110"/>
    </row>
    <row r="216" spans="2:12">
      <c r="B216" s="125"/>
      <c r="C216" s="125"/>
      <c r="D216" s="110"/>
      <c r="E216" s="110"/>
      <c r="F216" s="110"/>
      <c r="G216" s="110"/>
      <c r="H216" s="110"/>
      <c r="I216" s="110"/>
      <c r="J216" s="110"/>
      <c r="K216" s="110"/>
      <c r="L216" s="110"/>
    </row>
    <row r="217" spans="2:12">
      <c r="B217" s="125"/>
      <c r="C217" s="125"/>
      <c r="D217" s="110"/>
      <c r="E217" s="110"/>
      <c r="F217" s="110"/>
      <c r="G217" s="110"/>
      <c r="H217" s="110"/>
      <c r="I217" s="110"/>
      <c r="J217" s="110"/>
      <c r="K217" s="110"/>
      <c r="L217" s="110"/>
    </row>
    <row r="218" spans="2:12">
      <c r="B218" s="125"/>
      <c r="C218" s="125"/>
      <c r="D218" s="110"/>
      <c r="E218" s="110"/>
      <c r="F218" s="110"/>
      <c r="G218" s="110"/>
      <c r="H218" s="110"/>
      <c r="I218" s="110"/>
      <c r="J218" s="110"/>
      <c r="K218" s="110"/>
      <c r="L218" s="110"/>
    </row>
    <row r="219" spans="2:12">
      <c r="B219" s="125"/>
      <c r="C219" s="125"/>
      <c r="D219" s="110"/>
      <c r="E219" s="110"/>
      <c r="F219" s="110"/>
      <c r="G219" s="110"/>
      <c r="H219" s="110"/>
      <c r="I219" s="110"/>
      <c r="J219" s="110"/>
      <c r="K219" s="110"/>
      <c r="L219" s="110"/>
    </row>
    <row r="220" spans="2:12">
      <c r="B220" s="125"/>
      <c r="C220" s="125"/>
      <c r="D220" s="110"/>
      <c r="E220" s="110"/>
      <c r="F220" s="110"/>
      <c r="G220" s="110"/>
      <c r="H220" s="110"/>
      <c r="I220" s="110"/>
      <c r="J220" s="110"/>
      <c r="K220" s="110"/>
      <c r="L220" s="110"/>
    </row>
    <row r="221" spans="2:12">
      <c r="B221" s="125"/>
      <c r="C221" s="125"/>
      <c r="D221" s="110"/>
      <c r="E221" s="110"/>
      <c r="F221" s="110"/>
      <c r="G221" s="110"/>
      <c r="H221" s="110"/>
      <c r="I221" s="110"/>
      <c r="J221" s="110"/>
      <c r="K221" s="110"/>
      <c r="L221" s="110"/>
    </row>
    <row r="222" spans="2:12">
      <c r="B222" s="125"/>
      <c r="C222" s="125"/>
      <c r="D222" s="110"/>
      <c r="E222" s="110"/>
      <c r="F222" s="110"/>
      <c r="G222" s="110"/>
      <c r="H222" s="110"/>
      <c r="I222" s="110"/>
      <c r="J222" s="110"/>
      <c r="K222" s="110"/>
      <c r="L222" s="110"/>
    </row>
    <row r="223" spans="2:12">
      <c r="B223" s="125"/>
      <c r="C223" s="125"/>
      <c r="D223" s="110"/>
      <c r="E223" s="110"/>
      <c r="F223" s="110"/>
      <c r="G223" s="110"/>
      <c r="H223" s="110"/>
      <c r="I223" s="110"/>
      <c r="J223" s="110"/>
      <c r="K223" s="110"/>
      <c r="L223" s="110"/>
    </row>
    <row r="224" spans="2:12">
      <c r="B224" s="125"/>
      <c r="C224" s="125"/>
      <c r="D224" s="110"/>
      <c r="E224" s="110"/>
      <c r="F224" s="110"/>
      <c r="G224" s="110"/>
      <c r="H224" s="110"/>
      <c r="I224" s="110"/>
      <c r="J224" s="110"/>
      <c r="K224" s="110"/>
      <c r="L224" s="110"/>
    </row>
    <row r="225" spans="2:12">
      <c r="B225" s="125"/>
      <c r="C225" s="125"/>
      <c r="D225" s="110"/>
      <c r="E225" s="110"/>
      <c r="F225" s="110"/>
      <c r="G225" s="110"/>
      <c r="H225" s="110"/>
      <c r="I225" s="110"/>
      <c r="J225" s="110"/>
      <c r="K225" s="110"/>
      <c r="L225" s="110"/>
    </row>
    <row r="226" spans="2:12">
      <c r="B226" s="125"/>
      <c r="C226" s="125"/>
      <c r="D226" s="110"/>
      <c r="E226" s="110"/>
      <c r="F226" s="110"/>
      <c r="G226" s="110"/>
      <c r="H226" s="110"/>
      <c r="I226" s="110"/>
      <c r="J226" s="110"/>
      <c r="K226" s="110"/>
      <c r="L226" s="110"/>
    </row>
    <row r="227" spans="2:12">
      <c r="B227" s="125"/>
      <c r="C227" s="125"/>
      <c r="D227" s="110"/>
      <c r="E227" s="110"/>
      <c r="F227" s="110"/>
      <c r="G227" s="110"/>
      <c r="H227" s="110"/>
      <c r="I227" s="110"/>
      <c r="J227" s="110"/>
      <c r="K227" s="110"/>
      <c r="L227" s="110"/>
    </row>
    <row r="228" spans="2:12">
      <c r="B228" s="125"/>
      <c r="C228" s="125"/>
      <c r="D228" s="110"/>
      <c r="E228" s="110"/>
      <c r="F228" s="110"/>
      <c r="G228" s="110"/>
      <c r="H228" s="110"/>
      <c r="I228" s="110"/>
      <c r="J228" s="110"/>
      <c r="K228" s="110"/>
      <c r="L228" s="110"/>
    </row>
    <row r="229" spans="2:12">
      <c r="B229" s="125"/>
      <c r="C229" s="125"/>
      <c r="D229" s="110"/>
      <c r="E229" s="110"/>
      <c r="F229" s="110"/>
      <c r="G229" s="110"/>
      <c r="H229" s="110"/>
      <c r="I229" s="110"/>
      <c r="J229" s="110"/>
      <c r="K229" s="110"/>
      <c r="L229" s="110"/>
    </row>
    <row r="230" spans="2:12">
      <c r="B230" s="125"/>
      <c r="C230" s="125"/>
      <c r="D230" s="110"/>
      <c r="E230" s="110"/>
      <c r="F230" s="110"/>
      <c r="G230" s="110"/>
      <c r="H230" s="110"/>
      <c r="I230" s="110"/>
      <c r="J230" s="110"/>
      <c r="K230" s="110"/>
      <c r="L230" s="110"/>
    </row>
    <row r="231" spans="2:12">
      <c r="B231" s="125"/>
      <c r="C231" s="125"/>
      <c r="D231" s="110"/>
      <c r="E231" s="110"/>
      <c r="F231" s="110"/>
      <c r="G231" s="110"/>
      <c r="H231" s="110"/>
      <c r="I231" s="110"/>
      <c r="J231" s="110"/>
      <c r="K231" s="110"/>
      <c r="L231" s="110"/>
    </row>
    <row r="232" spans="2:12">
      <c r="B232" s="125"/>
      <c r="C232" s="125"/>
      <c r="D232" s="110"/>
      <c r="E232" s="110"/>
      <c r="F232" s="110"/>
      <c r="G232" s="110"/>
      <c r="H232" s="110"/>
      <c r="I232" s="110"/>
      <c r="J232" s="110"/>
      <c r="K232" s="110"/>
      <c r="L232" s="110"/>
    </row>
    <row r="233" spans="2:12">
      <c r="B233" s="125"/>
      <c r="C233" s="125"/>
      <c r="D233" s="110"/>
      <c r="E233" s="110"/>
      <c r="F233" s="110"/>
      <c r="G233" s="110"/>
      <c r="H233" s="110"/>
      <c r="I233" s="110"/>
      <c r="J233" s="110"/>
      <c r="K233" s="110"/>
      <c r="L233" s="110"/>
    </row>
    <row r="234" spans="2:12">
      <c r="B234" s="125"/>
      <c r="C234" s="125"/>
      <c r="D234" s="110"/>
      <c r="E234" s="110"/>
      <c r="F234" s="110"/>
      <c r="G234" s="110"/>
      <c r="H234" s="110"/>
      <c r="I234" s="110"/>
      <c r="J234" s="110"/>
      <c r="K234" s="110"/>
      <c r="L234" s="110"/>
    </row>
    <row r="235" spans="2:12">
      <c r="B235" s="125"/>
      <c r="C235" s="125"/>
      <c r="D235" s="110"/>
      <c r="E235" s="110"/>
      <c r="F235" s="110"/>
      <c r="G235" s="110"/>
      <c r="H235" s="110"/>
      <c r="I235" s="110"/>
      <c r="J235" s="110"/>
      <c r="K235" s="110"/>
      <c r="L235" s="110"/>
    </row>
    <row r="236" spans="2:12">
      <c r="B236" s="125"/>
      <c r="C236" s="125"/>
      <c r="D236" s="110"/>
      <c r="E236" s="110"/>
      <c r="F236" s="110"/>
      <c r="G236" s="110"/>
      <c r="H236" s="110"/>
      <c r="I236" s="110"/>
      <c r="J236" s="110"/>
      <c r="K236" s="110"/>
      <c r="L236" s="110"/>
    </row>
    <row r="237" spans="2:12">
      <c r="B237" s="125"/>
      <c r="C237" s="125"/>
      <c r="D237" s="110"/>
      <c r="E237" s="110"/>
      <c r="F237" s="110"/>
      <c r="G237" s="110"/>
      <c r="H237" s="110"/>
      <c r="I237" s="110"/>
      <c r="J237" s="110"/>
      <c r="K237" s="110"/>
      <c r="L237" s="110"/>
    </row>
    <row r="238" spans="2:12">
      <c r="B238" s="125"/>
      <c r="C238" s="125"/>
      <c r="D238" s="110"/>
      <c r="E238" s="110"/>
      <c r="F238" s="110"/>
      <c r="G238" s="110"/>
      <c r="H238" s="110"/>
      <c r="I238" s="110"/>
      <c r="J238" s="110"/>
      <c r="K238" s="110"/>
      <c r="L238" s="110"/>
    </row>
    <row r="239" spans="2:12">
      <c r="B239" s="125"/>
      <c r="C239" s="125"/>
      <c r="D239" s="110"/>
      <c r="E239" s="110"/>
      <c r="F239" s="110"/>
      <c r="G239" s="110"/>
      <c r="H239" s="110"/>
      <c r="I239" s="110"/>
      <c r="J239" s="110"/>
      <c r="K239" s="110"/>
      <c r="L239" s="110"/>
    </row>
    <row r="240" spans="2:12">
      <c r="B240" s="125"/>
      <c r="C240" s="125"/>
      <c r="D240" s="110"/>
      <c r="E240" s="110"/>
      <c r="F240" s="110"/>
      <c r="G240" s="110"/>
      <c r="H240" s="110"/>
      <c r="I240" s="110"/>
      <c r="J240" s="110"/>
      <c r="K240" s="110"/>
      <c r="L240" s="110"/>
    </row>
    <row r="241" spans="2:12">
      <c r="B241" s="125"/>
      <c r="C241" s="125"/>
      <c r="D241" s="110"/>
      <c r="E241" s="110"/>
      <c r="F241" s="110"/>
      <c r="G241" s="110"/>
      <c r="H241" s="110"/>
      <c r="I241" s="110"/>
      <c r="J241" s="110"/>
      <c r="K241" s="110"/>
      <c r="L241" s="110"/>
    </row>
    <row r="242" spans="2:12">
      <c r="B242" s="125"/>
      <c r="C242" s="125"/>
      <c r="D242" s="110"/>
      <c r="E242" s="110"/>
      <c r="F242" s="110"/>
      <c r="G242" s="110"/>
      <c r="H242" s="110"/>
      <c r="I242" s="110"/>
      <c r="J242" s="110"/>
      <c r="K242" s="110"/>
      <c r="L242" s="110"/>
    </row>
    <row r="243" spans="2:12">
      <c r="B243" s="125"/>
      <c r="C243" s="125"/>
      <c r="D243" s="110"/>
      <c r="E243" s="110"/>
      <c r="F243" s="110"/>
      <c r="G243" s="110"/>
      <c r="H243" s="110"/>
      <c r="I243" s="110"/>
      <c r="J243" s="110"/>
      <c r="K243" s="110"/>
      <c r="L243" s="110"/>
    </row>
    <row r="244" spans="2:12">
      <c r="B244" s="125"/>
      <c r="C244" s="125"/>
      <c r="D244" s="110"/>
      <c r="E244" s="110"/>
      <c r="F244" s="110"/>
      <c r="G244" s="110"/>
      <c r="H244" s="110"/>
      <c r="I244" s="110"/>
      <c r="J244" s="110"/>
      <c r="K244" s="110"/>
      <c r="L244" s="110"/>
    </row>
    <row r="245" spans="2:12">
      <c r="B245" s="125"/>
      <c r="C245" s="125"/>
      <c r="D245" s="110"/>
      <c r="E245" s="110"/>
      <c r="F245" s="110"/>
      <c r="G245" s="110"/>
      <c r="H245" s="110"/>
      <c r="I245" s="110"/>
      <c r="J245" s="110"/>
      <c r="K245" s="110"/>
      <c r="L245" s="110"/>
    </row>
    <row r="246" spans="2:12">
      <c r="B246" s="125"/>
      <c r="C246" s="125"/>
      <c r="D246" s="110"/>
      <c r="E246" s="110"/>
      <c r="F246" s="110"/>
      <c r="G246" s="110"/>
      <c r="H246" s="110"/>
      <c r="I246" s="110"/>
      <c r="J246" s="110"/>
      <c r="K246" s="110"/>
      <c r="L246" s="110"/>
    </row>
    <row r="247" spans="2:12">
      <c r="B247" s="125"/>
      <c r="C247" s="125"/>
      <c r="D247" s="110"/>
      <c r="E247" s="110"/>
      <c r="F247" s="110"/>
      <c r="G247" s="110"/>
      <c r="H247" s="110"/>
      <c r="I247" s="110"/>
      <c r="J247" s="110"/>
      <c r="K247" s="110"/>
      <c r="L247" s="110"/>
    </row>
    <row r="248" spans="2:12">
      <c r="B248" s="125"/>
      <c r="C248" s="125"/>
      <c r="D248" s="110"/>
      <c r="E248" s="110"/>
      <c r="F248" s="110"/>
      <c r="G248" s="110"/>
      <c r="H248" s="110"/>
      <c r="I248" s="110"/>
      <c r="J248" s="110"/>
      <c r="K248" s="110"/>
      <c r="L248" s="110"/>
    </row>
    <row r="249" spans="2:12">
      <c r="B249" s="125"/>
      <c r="C249" s="125"/>
      <c r="D249" s="110"/>
      <c r="E249" s="110"/>
      <c r="F249" s="110"/>
      <c r="G249" s="110"/>
      <c r="H249" s="110"/>
      <c r="I249" s="110"/>
      <c r="J249" s="110"/>
      <c r="K249" s="110"/>
      <c r="L249" s="110"/>
    </row>
    <row r="250" spans="2:12">
      <c r="B250" s="125"/>
      <c r="C250" s="125"/>
      <c r="D250" s="110"/>
      <c r="E250" s="110"/>
      <c r="F250" s="110"/>
      <c r="G250" s="110"/>
      <c r="H250" s="110"/>
      <c r="I250" s="110"/>
      <c r="J250" s="110"/>
      <c r="K250" s="110"/>
      <c r="L250" s="110"/>
    </row>
    <row r="251" spans="2:12">
      <c r="B251" s="125"/>
      <c r="C251" s="125"/>
      <c r="D251" s="110"/>
      <c r="E251" s="110"/>
      <c r="F251" s="110"/>
      <c r="G251" s="110"/>
      <c r="H251" s="110"/>
      <c r="I251" s="110"/>
      <c r="J251" s="110"/>
      <c r="K251" s="110"/>
      <c r="L251" s="110"/>
    </row>
    <row r="252" spans="2:12">
      <c r="B252" s="125"/>
      <c r="C252" s="125"/>
      <c r="D252" s="110"/>
      <c r="E252" s="110"/>
      <c r="F252" s="110"/>
      <c r="G252" s="110"/>
      <c r="H252" s="110"/>
      <c r="I252" s="110"/>
      <c r="J252" s="110"/>
      <c r="K252" s="110"/>
      <c r="L252" s="110"/>
    </row>
    <row r="253" spans="2:12">
      <c r="B253" s="125"/>
      <c r="C253" s="125"/>
      <c r="D253" s="110"/>
      <c r="E253" s="110"/>
      <c r="F253" s="110"/>
      <c r="G253" s="110"/>
      <c r="H253" s="110"/>
      <c r="I253" s="110"/>
      <c r="J253" s="110"/>
      <c r="K253" s="110"/>
      <c r="L253" s="110"/>
    </row>
    <row r="254" spans="2:12">
      <c r="B254" s="125"/>
      <c r="C254" s="125"/>
      <c r="D254" s="110"/>
      <c r="E254" s="110"/>
      <c r="F254" s="110"/>
      <c r="G254" s="110"/>
      <c r="H254" s="110"/>
      <c r="I254" s="110"/>
      <c r="J254" s="110"/>
      <c r="K254" s="110"/>
      <c r="L254" s="110"/>
    </row>
    <row r="255" spans="2:12">
      <c r="B255" s="125"/>
      <c r="C255" s="125"/>
      <c r="D255" s="110"/>
      <c r="E255" s="110"/>
      <c r="F255" s="110"/>
      <c r="G255" s="110"/>
      <c r="H255" s="110"/>
      <c r="I255" s="110"/>
      <c r="J255" s="110"/>
      <c r="K255" s="110"/>
      <c r="L255" s="110"/>
    </row>
    <row r="256" spans="2:12">
      <c r="B256" s="125"/>
      <c r="C256" s="125"/>
      <c r="D256" s="110"/>
      <c r="E256" s="110"/>
      <c r="F256" s="110"/>
      <c r="G256" s="110"/>
      <c r="H256" s="110"/>
      <c r="I256" s="110"/>
      <c r="J256" s="110"/>
      <c r="K256" s="110"/>
      <c r="L256" s="110"/>
    </row>
    <row r="257" spans="2:12">
      <c r="B257" s="125"/>
      <c r="C257" s="125"/>
      <c r="D257" s="110"/>
      <c r="E257" s="110"/>
      <c r="F257" s="110"/>
      <c r="G257" s="110"/>
      <c r="H257" s="110"/>
      <c r="I257" s="110"/>
      <c r="J257" s="110"/>
      <c r="K257" s="110"/>
      <c r="L257" s="110"/>
    </row>
    <row r="258" spans="2:12">
      <c r="B258" s="125"/>
      <c r="C258" s="125"/>
      <c r="D258" s="110"/>
      <c r="E258" s="110"/>
      <c r="F258" s="110"/>
      <c r="G258" s="110"/>
      <c r="H258" s="110"/>
      <c r="I258" s="110"/>
      <c r="J258" s="110"/>
      <c r="K258" s="110"/>
      <c r="L258" s="110"/>
    </row>
    <row r="259" spans="2:12">
      <c r="B259" s="125"/>
      <c r="C259" s="125"/>
      <c r="D259" s="110"/>
      <c r="E259" s="110"/>
      <c r="F259" s="110"/>
      <c r="G259" s="110"/>
      <c r="H259" s="110"/>
      <c r="I259" s="110"/>
      <c r="J259" s="110"/>
      <c r="K259" s="110"/>
      <c r="L259" s="110"/>
    </row>
    <row r="260" spans="2:12">
      <c r="B260" s="125"/>
      <c r="C260" s="125"/>
      <c r="D260" s="110"/>
      <c r="E260" s="110"/>
      <c r="F260" s="110"/>
      <c r="G260" s="110"/>
      <c r="H260" s="110"/>
      <c r="I260" s="110"/>
      <c r="J260" s="110"/>
      <c r="K260" s="110"/>
      <c r="L260" s="110"/>
    </row>
    <row r="261" spans="2:12">
      <c r="B261" s="125"/>
      <c r="C261" s="125"/>
      <c r="D261" s="110"/>
      <c r="E261" s="110"/>
      <c r="F261" s="110"/>
      <c r="G261" s="110"/>
      <c r="H261" s="110"/>
      <c r="I261" s="110"/>
      <c r="J261" s="110"/>
      <c r="K261" s="110"/>
      <c r="L261" s="110"/>
    </row>
    <row r="262" spans="2:12">
      <c r="B262" s="125"/>
      <c r="C262" s="125"/>
      <c r="D262" s="110"/>
      <c r="E262" s="110"/>
      <c r="F262" s="110"/>
      <c r="G262" s="110"/>
      <c r="H262" s="110"/>
      <c r="I262" s="110"/>
      <c r="J262" s="110"/>
      <c r="K262" s="110"/>
      <c r="L262" s="110"/>
    </row>
    <row r="263" spans="2:12">
      <c r="B263" s="125"/>
      <c r="C263" s="125"/>
      <c r="D263" s="110"/>
      <c r="E263" s="110"/>
      <c r="F263" s="110"/>
      <c r="G263" s="110"/>
      <c r="H263" s="110"/>
      <c r="I263" s="110"/>
      <c r="J263" s="110"/>
      <c r="K263" s="110"/>
      <c r="L263" s="110"/>
    </row>
    <row r="264" spans="2:12">
      <c r="B264" s="125"/>
      <c r="C264" s="125"/>
      <c r="D264" s="110"/>
      <c r="E264" s="110"/>
      <c r="F264" s="110"/>
      <c r="G264" s="110"/>
      <c r="H264" s="110"/>
      <c r="I264" s="110"/>
      <c r="J264" s="110"/>
      <c r="K264" s="110"/>
      <c r="L264" s="110"/>
    </row>
    <row r="265" spans="2:12">
      <c r="B265" s="125"/>
      <c r="C265" s="125"/>
      <c r="D265" s="110"/>
      <c r="E265" s="110"/>
      <c r="F265" s="110"/>
      <c r="G265" s="110"/>
      <c r="H265" s="110"/>
      <c r="I265" s="110"/>
      <c r="J265" s="110"/>
      <c r="K265" s="110"/>
      <c r="L265" s="110"/>
    </row>
    <row r="266" spans="2:12">
      <c r="B266" s="125"/>
      <c r="C266" s="125"/>
      <c r="D266" s="110"/>
      <c r="E266" s="110"/>
      <c r="F266" s="110"/>
      <c r="G266" s="110"/>
      <c r="H266" s="110"/>
      <c r="I266" s="110"/>
      <c r="J266" s="110"/>
      <c r="K266" s="110"/>
      <c r="L266" s="110"/>
    </row>
    <row r="267" spans="2:12">
      <c r="B267" s="125"/>
      <c r="C267" s="125"/>
      <c r="D267" s="110"/>
      <c r="E267" s="110"/>
      <c r="F267" s="110"/>
      <c r="G267" s="110"/>
      <c r="H267" s="110"/>
      <c r="I267" s="110"/>
      <c r="J267" s="110"/>
      <c r="K267" s="110"/>
      <c r="L267" s="110"/>
    </row>
    <row r="268" spans="2:12">
      <c r="B268" s="125"/>
      <c r="C268" s="125"/>
      <c r="D268" s="110"/>
      <c r="E268" s="110"/>
      <c r="F268" s="110"/>
      <c r="G268" s="110"/>
      <c r="H268" s="110"/>
      <c r="I268" s="110"/>
      <c r="J268" s="110"/>
      <c r="K268" s="110"/>
      <c r="L268" s="110"/>
    </row>
    <row r="269" spans="2:12">
      <c r="B269" s="125"/>
      <c r="C269" s="125"/>
      <c r="D269" s="110"/>
      <c r="E269" s="110"/>
      <c r="F269" s="110"/>
      <c r="G269" s="110"/>
      <c r="H269" s="110"/>
      <c r="I269" s="110"/>
      <c r="J269" s="110"/>
      <c r="K269" s="110"/>
      <c r="L269" s="110"/>
    </row>
    <row r="270" spans="2:12">
      <c r="B270" s="125"/>
      <c r="C270" s="125"/>
      <c r="D270" s="110"/>
      <c r="E270" s="110"/>
      <c r="F270" s="110"/>
      <c r="G270" s="110"/>
      <c r="H270" s="110"/>
      <c r="I270" s="110"/>
      <c r="J270" s="110"/>
      <c r="K270" s="110"/>
      <c r="L270" s="110"/>
    </row>
    <row r="271" spans="2:12">
      <c r="B271" s="125"/>
      <c r="C271" s="125"/>
      <c r="D271" s="110"/>
      <c r="E271" s="110"/>
      <c r="F271" s="110"/>
      <c r="G271" s="110"/>
      <c r="H271" s="110"/>
      <c r="I271" s="110"/>
      <c r="J271" s="110"/>
      <c r="K271" s="110"/>
      <c r="L271" s="110"/>
    </row>
    <row r="272" spans="2:12">
      <c r="B272" s="125"/>
      <c r="C272" s="125"/>
      <c r="D272" s="110"/>
      <c r="E272" s="110"/>
      <c r="F272" s="110"/>
      <c r="G272" s="110"/>
      <c r="H272" s="110"/>
      <c r="I272" s="110"/>
      <c r="J272" s="110"/>
      <c r="K272" s="110"/>
      <c r="L272" s="110"/>
    </row>
    <row r="273" spans="2:12">
      <c r="B273" s="125"/>
      <c r="C273" s="125"/>
      <c r="D273" s="110"/>
      <c r="E273" s="110"/>
      <c r="F273" s="110"/>
      <c r="G273" s="110"/>
      <c r="H273" s="110"/>
      <c r="I273" s="110"/>
      <c r="J273" s="110"/>
      <c r="K273" s="110"/>
      <c r="L273" s="110"/>
    </row>
    <row r="274" spans="2:12">
      <c r="B274" s="125"/>
      <c r="C274" s="125"/>
      <c r="D274" s="110"/>
      <c r="E274" s="110"/>
      <c r="F274" s="110"/>
      <c r="G274" s="110"/>
      <c r="H274" s="110"/>
      <c r="I274" s="110"/>
      <c r="J274" s="110"/>
      <c r="K274" s="110"/>
      <c r="L274" s="110"/>
    </row>
    <row r="275" spans="2:12">
      <c r="B275" s="125"/>
      <c r="C275" s="125"/>
      <c r="D275" s="110"/>
      <c r="E275" s="110"/>
      <c r="F275" s="110"/>
      <c r="G275" s="110"/>
      <c r="H275" s="110"/>
      <c r="I275" s="110"/>
      <c r="J275" s="110"/>
      <c r="K275" s="110"/>
      <c r="L275" s="110"/>
    </row>
    <row r="276" spans="2:12">
      <c r="B276" s="125"/>
      <c r="C276" s="125"/>
      <c r="D276" s="110"/>
      <c r="E276" s="110"/>
      <c r="F276" s="110"/>
      <c r="G276" s="110"/>
      <c r="H276" s="110"/>
      <c r="I276" s="110"/>
      <c r="J276" s="110"/>
      <c r="K276" s="110"/>
      <c r="L276" s="110"/>
    </row>
    <row r="277" spans="2:12">
      <c r="B277" s="125"/>
      <c r="C277" s="125"/>
      <c r="D277" s="110"/>
      <c r="E277" s="110"/>
      <c r="F277" s="110"/>
      <c r="G277" s="110"/>
      <c r="H277" s="110"/>
      <c r="I277" s="110"/>
      <c r="J277" s="110"/>
      <c r="K277" s="110"/>
      <c r="L277" s="110"/>
    </row>
    <row r="278" spans="2:12">
      <c r="B278" s="125"/>
      <c r="C278" s="125"/>
      <c r="D278" s="110"/>
      <c r="E278" s="110"/>
      <c r="F278" s="110"/>
      <c r="G278" s="110"/>
      <c r="H278" s="110"/>
      <c r="I278" s="110"/>
      <c r="J278" s="110"/>
      <c r="K278" s="110"/>
      <c r="L278" s="110"/>
    </row>
    <row r="279" spans="2:12">
      <c r="B279" s="125"/>
      <c r="C279" s="125"/>
      <c r="D279" s="110"/>
      <c r="E279" s="110"/>
      <c r="F279" s="110"/>
      <c r="G279" s="110"/>
      <c r="H279" s="110"/>
      <c r="I279" s="110"/>
      <c r="J279" s="110"/>
      <c r="K279" s="110"/>
      <c r="L279" s="110"/>
    </row>
    <row r="280" spans="2:12">
      <c r="B280" s="125"/>
      <c r="C280" s="125"/>
      <c r="D280" s="110"/>
      <c r="E280" s="110"/>
      <c r="F280" s="110"/>
      <c r="G280" s="110"/>
      <c r="H280" s="110"/>
      <c r="I280" s="110"/>
      <c r="J280" s="110"/>
      <c r="K280" s="110"/>
      <c r="L280" s="110"/>
    </row>
    <row r="281" spans="2:12">
      <c r="B281" s="125"/>
      <c r="C281" s="125"/>
      <c r="D281" s="110"/>
      <c r="E281" s="110"/>
      <c r="F281" s="110"/>
      <c r="G281" s="110"/>
      <c r="H281" s="110"/>
      <c r="I281" s="110"/>
      <c r="J281" s="110"/>
      <c r="K281" s="110"/>
      <c r="L281" s="110"/>
    </row>
    <row r="282" spans="2:12">
      <c r="B282" s="125"/>
      <c r="C282" s="125"/>
      <c r="D282" s="110"/>
      <c r="E282" s="110"/>
      <c r="F282" s="110"/>
      <c r="G282" s="110"/>
      <c r="H282" s="110"/>
      <c r="I282" s="110"/>
      <c r="J282" s="110"/>
      <c r="K282" s="110"/>
      <c r="L282" s="110"/>
    </row>
    <row r="283" spans="2:12">
      <c r="B283" s="125"/>
      <c r="C283" s="125"/>
      <c r="D283" s="110"/>
      <c r="E283" s="110"/>
      <c r="F283" s="110"/>
      <c r="G283" s="110"/>
      <c r="H283" s="110"/>
      <c r="I283" s="110"/>
      <c r="J283" s="110"/>
      <c r="K283" s="110"/>
      <c r="L283" s="110"/>
    </row>
    <row r="284" spans="2:12">
      <c r="B284" s="125"/>
      <c r="C284" s="125"/>
      <c r="D284" s="110"/>
      <c r="E284" s="110"/>
      <c r="F284" s="110"/>
      <c r="G284" s="110"/>
      <c r="H284" s="110"/>
      <c r="I284" s="110"/>
      <c r="J284" s="110"/>
      <c r="K284" s="110"/>
      <c r="L284" s="110"/>
    </row>
    <row r="285" spans="2:12">
      <c r="B285" s="125"/>
      <c r="C285" s="125"/>
      <c r="D285" s="110"/>
      <c r="E285" s="110"/>
      <c r="F285" s="110"/>
      <c r="G285" s="110"/>
      <c r="H285" s="110"/>
      <c r="I285" s="110"/>
      <c r="J285" s="110"/>
      <c r="K285" s="110"/>
      <c r="L285" s="110"/>
    </row>
    <row r="286" spans="2:12">
      <c r="B286" s="125"/>
      <c r="C286" s="125"/>
      <c r="D286" s="110"/>
      <c r="E286" s="110"/>
      <c r="F286" s="110"/>
      <c r="G286" s="110"/>
      <c r="H286" s="110"/>
      <c r="I286" s="110"/>
      <c r="J286" s="110"/>
      <c r="K286" s="110"/>
      <c r="L286" s="110"/>
    </row>
    <row r="287" spans="2:12">
      <c r="B287" s="125"/>
      <c r="C287" s="125"/>
      <c r="D287" s="110"/>
      <c r="E287" s="110"/>
      <c r="F287" s="110"/>
      <c r="G287" s="110"/>
      <c r="H287" s="110"/>
      <c r="I287" s="110"/>
      <c r="J287" s="110"/>
      <c r="K287" s="110"/>
      <c r="L287" s="110"/>
    </row>
    <row r="288" spans="2:12">
      <c r="B288" s="125"/>
      <c r="C288" s="125"/>
      <c r="D288" s="110"/>
      <c r="E288" s="110"/>
      <c r="F288" s="110"/>
      <c r="G288" s="110"/>
      <c r="H288" s="110"/>
      <c r="I288" s="110"/>
      <c r="J288" s="110"/>
      <c r="K288" s="110"/>
      <c r="L288" s="110"/>
    </row>
    <row r="289" spans="2:12">
      <c r="B289" s="125"/>
      <c r="C289" s="125"/>
      <c r="D289" s="110"/>
      <c r="E289" s="110"/>
      <c r="F289" s="110"/>
      <c r="G289" s="110"/>
      <c r="H289" s="110"/>
      <c r="I289" s="110"/>
      <c r="J289" s="110"/>
      <c r="K289" s="110"/>
      <c r="L289" s="110"/>
    </row>
    <row r="290" spans="2:12">
      <c r="B290" s="125"/>
      <c r="C290" s="125"/>
      <c r="D290" s="110"/>
      <c r="E290" s="110"/>
      <c r="F290" s="110"/>
      <c r="G290" s="110"/>
      <c r="H290" s="110"/>
      <c r="I290" s="110"/>
      <c r="J290" s="110"/>
      <c r="K290" s="110"/>
      <c r="L290" s="110"/>
    </row>
    <row r="291" spans="2:12">
      <c r="B291" s="125"/>
      <c r="C291" s="125"/>
      <c r="D291" s="110"/>
      <c r="E291" s="110"/>
      <c r="F291" s="110"/>
      <c r="G291" s="110"/>
      <c r="H291" s="110"/>
      <c r="I291" s="110"/>
      <c r="J291" s="110"/>
      <c r="K291" s="110"/>
      <c r="L291" s="110"/>
    </row>
    <row r="292" spans="2:12">
      <c r="B292" s="125"/>
      <c r="C292" s="125"/>
      <c r="D292" s="110"/>
      <c r="E292" s="110"/>
      <c r="F292" s="110"/>
      <c r="G292" s="110"/>
      <c r="H292" s="110"/>
      <c r="I292" s="110"/>
      <c r="J292" s="110"/>
      <c r="K292" s="110"/>
      <c r="L292" s="110"/>
    </row>
    <row r="293" spans="2:12">
      <c r="B293" s="125"/>
      <c r="C293" s="125"/>
      <c r="D293" s="110"/>
      <c r="E293" s="110"/>
      <c r="F293" s="110"/>
      <c r="G293" s="110"/>
      <c r="H293" s="110"/>
      <c r="I293" s="110"/>
      <c r="J293" s="110"/>
      <c r="K293" s="110"/>
      <c r="L293" s="110"/>
    </row>
    <row r="294" spans="2:12">
      <c r="B294" s="125"/>
      <c r="C294" s="125"/>
      <c r="D294" s="110"/>
      <c r="E294" s="110"/>
      <c r="F294" s="110"/>
      <c r="G294" s="110"/>
      <c r="H294" s="110"/>
      <c r="I294" s="110"/>
      <c r="J294" s="110"/>
      <c r="K294" s="110"/>
      <c r="L294" s="110"/>
    </row>
    <row r="295" spans="2:12">
      <c r="B295" s="125"/>
      <c r="C295" s="125"/>
      <c r="D295" s="110"/>
      <c r="E295" s="110"/>
      <c r="F295" s="110"/>
      <c r="G295" s="110"/>
      <c r="H295" s="110"/>
      <c r="I295" s="110"/>
      <c r="J295" s="110"/>
      <c r="K295" s="110"/>
      <c r="L295" s="110"/>
    </row>
    <row r="296" spans="2:12">
      <c r="B296" s="125"/>
      <c r="C296" s="125"/>
      <c r="D296" s="110"/>
      <c r="E296" s="110"/>
      <c r="F296" s="110"/>
      <c r="G296" s="110"/>
      <c r="H296" s="110"/>
      <c r="I296" s="110"/>
      <c r="J296" s="110"/>
      <c r="K296" s="110"/>
      <c r="L296" s="110"/>
    </row>
    <row r="297" spans="2:12">
      <c r="B297" s="125"/>
      <c r="C297" s="125"/>
      <c r="D297" s="110"/>
      <c r="E297" s="110"/>
      <c r="F297" s="110"/>
      <c r="G297" s="110"/>
      <c r="H297" s="110"/>
      <c r="I297" s="110"/>
      <c r="J297" s="110"/>
      <c r="K297" s="110"/>
      <c r="L297" s="110"/>
    </row>
    <row r="298" spans="2:12">
      <c r="B298" s="125"/>
      <c r="C298" s="125"/>
      <c r="D298" s="110"/>
      <c r="E298" s="110"/>
      <c r="F298" s="110"/>
      <c r="G298" s="110"/>
      <c r="H298" s="110"/>
      <c r="I298" s="110"/>
      <c r="J298" s="110"/>
      <c r="K298" s="110"/>
      <c r="L298" s="110"/>
    </row>
    <row r="299" spans="2:12">
      <c r="B299" s="125"/>
      <c r="C299" s="125"/>
      <c r="D299" s="110"/>
      <c r="E299" s="110"/>
      <c r="F299" s="110"/>
      <c r="G299" s="110"/>
      <c r="H299" s="110"/>
      <c r="I299" s="110"/>
      <c r="J299" s="110"/>
      <c r="K299" s="110"/>
      <c r="L299" s="110"/>
    </row>
    <row r="300" spans="2:12">
      <c r="B300" s="125"/>
      <c r="C300" s="125"/>
      <c r="D300" s="110"/>
      <c r="E300" s="110"/>
      <c r="F300" s="110"/>
      <c r="G300" s="110"/>
      <c r="H300" s="110"/>
      <c r="I300" s="110"/>
      <c r="J300" s="110"/>
      <c r="K300" s="110"/>
      <c r="L300" s="110"/>
    </row>
    <row r="301" spans="2:12">
      <c r="B301" s="125"/>
      <c r="C301" s="125"/>
      <c r="D301" s="110"/>
      <c r="E301" s="110"/>
      <c r="F301" s="110"/>
      <c r="G301" s="110"/>
      <c r="H301" s="110"/>
      <c r="I301" s="110"/>
      <c r="J301" s="110"/>
      <c r="K301" s="110"/>
      <c r="L301" s="110"/>
    </row>
    <row r="302" spans="2:12">
      <c r="B302" s="125"/>
      <c r="C302" s="125"/>
      <c r="D302" s="110"/>
      <c r="E302" s="110"/>
      <c r="F302" s="110"/>
      <c r="G302" s="110"/>
      <c r="H302" s="110"/>
      <c r="I302" s="110"/>
      <c r="J302" s="110"/>
      <c r="K302" s="110"/>
      <c r="L302" s="110"/>
    </row>
    <row r="303" spans="2:12">
      <c r="B303" s="125"/>
      <c r="C303" s="125"/>
      <c r="D303" s="110"/>
      <c r="E303" s="110"/>
      <c r="F303" s="110"/>
      <c r="G303" s="110"/>
      <c r="H303" s="110"/>
      <c r="I303" s="110"/>
      <c r="J303" s="110"/>
      <c r="K303" s="110"/>
      <c r="L303" s="110"/>
    </row>
    <row r="304" spans="2:12">
      <c r="B304" s="125"/>
      <c r="C304" s="125"/>
      <c r="D304" s="110"/>
      <c r="E304" s="110"/>
      <c r="F304" s="110"/>
      <c r="G304" s="110"/>
      <c r="H304" s="110"/>
      <c r="I304" s="110"/>
      <c r="J304" s="110"/>
      <c r="K304" s="110"/>
      <c r="L304" s="110"/>
    </row>
    <row r="305" spans="2:12">
      <c r="B305" s="125"/>
      <c r="C305" s="125"/>
      <c r="D305" s="110"/>
      <c r="E305" s="110"/>
      <c r="F305" s="110"/>
      <c r="G305" s="110"/>
      <c r="H305" s="110"/>
      <c r="I305" s="110"/>
      <c r="J305" s="110"/>
      <c r="K305" s="110"/>
      <c r="L305" s="110"/>
    </row>
    <row r="306" spans="2:12">
      <c r="B306" s="125"/>
      <c r="C306" s="125"/>
      <c r="D306" s="110"/>
      <c r="E306" s="110"/>
      <c r="F306" s="110"/>
      <c r="G306" s="110"/>
      <c r="H306" s="110"/>
      <c r="I306" s="110"/>
      <c r="J306" s="110"/>
      <c r="K306" s="110"/>
      <c r="L306" s="110"/>
    </row>
    <row r="307" spans="2:12">
      <c r="B307" s="125"/>
      <c r="C307" s="125"/>
      <c r="D307" s="110"/>
      <c r="E307" s="110"/>
      <c r="F307" s="110"/>
      <c r="G307" s="110"/>
      <c r="H307" s="110"/>
      <c r="I307" s="110"/>
      <c r="J307" s="110"/>
      <c r="K307" s="110"/>
      <c r="L307" s="110"/>
    </row>
    <row r="308" spans="2:12">
      <c r="B308" s="125"/>
      <c r="C308" s="125"/>
      <c r="D308" s="110"/>
      <c r="E308" s="110"/>
      <c r="F308" s="110"/>
      <c r="G308" s="110"/>
      <c r="H308" s="110"/>
      <c r="I308" s="110"/>
      <c r="J308" s="110"/>
      <c r="K308" s="110"/>
      <c r="L308" s="110"/>
    </row>
    <row r="309" spans="2:12">
      <c r="B309" s="125"/>
      <c r="C309" s="125"/>
      <c r="D309" s="110"/>
      <c r="E309" s="110"/>
      <c r="F309" s="110"/>
      <c r="G309" s="110"/>
      <c r="H309" s="110"/>
      <c r="I309" s="110"/>
      <c r="J309" s="110"/>
      <c r="K309" s="110"/>
      <c r="L309" s="110"/>
    </row>
    <row r="310" spans="2:12">
      <c r="B310" s="125"/>
      <c r="C310" s="125"/>
      <c r="D310" s="110"/>
      <c r="E310" s="110"/>
      <c r="F310" s="110"/>
      <c r="G310" s="110"/>
      <c r="H310" s="110"/>
      <c r="I310" s="110"/>
      <c r="J310" s="110"/>
      <c r="K310" s="110"/>
      <c r="L310" s="110"/>
    </row>
    <row r="311" spans="2:12">
      <c r="B311" s="125"/>
      <c r="C311" s="125"/>
      <c r="D311" s="110"/>
      <c r="E311" s="110"/>
      <c r="F311" s="110"/>
      <c r="G311" s="110"/>
      <c r="H311" s="110"/>
      <c r="I311" s="110"/>
      <c r="J311" s="110"/>
      <c r="K311" s="110"/>
      <c r="L311" s="110"/>
    </row>
    <row r="312" spans="2:12">
      <c r="B312" s="125"/>
      <c r="C312" s="125"/>
      <c r="D312" s="110"/>
      <c r="E312" s="110"/>
      <c r="F312" s="110"/>
      <c r="G312" s="110"/>
      <c r="H312" s="110"/>
      <c r="I312" s="110"/>
      <c r="J312" s="110"/>
      <c r="K312" s="110"/>
      <c r="L312" s="110"/>
    </row>
    <row r="313" spans="2:12">
      <c r="B313" s="125"/>
      <c r="C313" s="125"/>
      <c r="D313" s="110"/>
      <c r="E313" s="110"/>
      <c r="F313" s="110"/>
      <c r="G313" s="110"/>
      <c r="H313" s="110"/>
      <c r="I313" s="110"/>
      <c r="J313" s="110"/>
      <c r="K313" s="110"/>
      <c r="L313" s="110"/>
    </row>
    <row r="314" spans="2:12">
      <c r="B314" s="125"/>
      <c r="C314" s="125"/>
      <c r="D314" s="110"/>
      <c r="E314" s="110"/>
      <c r="F314" s="110"/>
      <c r="G314" s="110"/>
      <c r="H314" s="110"/>
      <c r="I314" s="110"/>
      <c r="J314" s="110"/>
      <c r="K314" s="110"/>
      <c r="L314" s="110"/>
    </row>
    <row r="315" spans="2:12">
      <c r="B315" s="125"/>
      <c r="C315" s="125"/>
      <c r="D315" s="110"/>
      <c r="E315" s="110"/>
      <c r="F315" s="110"/>
      <c r="G315" s="110"/>
      <c r="H315" s="110"/>
      <c r="I315" s="110"/>
      <c r="J315" s="110"/>
      <c r="K315" s="110"/>
      <c r="L315" s="110"/>
    </row>
    <row r="316" spans="2:12">
      <c r="B316" s="125"/>
      <c r="C316" s="125"/>
      <c r="D316" s="110"/>
      <c r="E316" s="110"/>
      <c r="F316" s="110"/>
      <c r="G316" s="110"/>
      <c r="H316" s="110"/>
      <c r="I316" s="110"/>
      <c r="J316" s="110"/>
      <c r="K316" s="110"/>
      <c r="L316" s="110"/>
    </row>
    <row r="317" spans="2:12">
      <c r="B317" s="125"/>
      <c r="C317" s="125"/>
      <c r="D317" s="110"/>
      <c r="E317" s="110"/>
      <c r="F317" s="110"/>
      <c r="G317" s="110"/>
      <c r="H317" s="110"/>
      <c r="I317" s="110"/>
      <c r="J317" s="110"/>
      <c r="K317" s="110"/>
      <c r="L317" s="110"/>
    </row>
    <row r="318" spans="2:12">
      <c r="B318" s="125"/>
      <c r="C318" s="125"/>
      <c r="D318" s="110"/>
      <c r="E318" s="110"/>
      <c r="F318" s="110"/>
      <c r="G318" s="110"/>
      <c r="H318" s="110"/>
      <c r="I318" s="110"/>
      <c r="J318" s="110"/>
      <c r="K318" s="110"/>
      <c r="L318" s="110"/>
    </row>
    <row r="319" spans="2:12">
      <c r="B319" s="125"/>
      <c r="C319" s="125"/>
      <c r="D319" s="110"/>
      <c r="E319" s="110"/>
      <c r="F319" s="110"/>
      <c r="G319" s="110"/>
      <c r="H319" s="110"/>
      <c r="I319" s="110"/>
      <c r="J319" s="110"/>
      <c r="K319" s="110"/>
      <c r="L319" s="110"/>
    </row>
    <row r="320" spans="2:12">
      <c r="B320" s="125"/>
      <c r="C320" s="125"/>
      <c r="D320" s="110"/>
      <c r="E320" s="110"/>
      <c r="F320" s="110"/>
      <c r="G320" s="110"/>
      <c r="H320" s="110"/>
      <c r="I320" s="110"/>
      <c r="J320" s="110"/>
      <c r="K320" s="110"/>
      <c r="L320" s="110"/>
    </row>
    <row r="321" spans="2:12">
      <c r="B321" s="125"/>
      <c r="C321" s="125"/>
      <c r="D321" s="110"/>
      <c r="E321" s="110"/>
      <c r="F321" s="110"/>
      <c r="G321" s="110"/>
      <c r="H321" s="110"/>
      <c r="I321" s="110"/>
      <c r="J321" s="110"/>
      <c r="K321" s="110"/>
      <c r="L321" s="110"/>
    </row>
    <row r="322" spans="2:12">
      <c r="B322" s="125"/>
      <c r="C322" s="125"/>
      <c r="D322" s="110"/>
      <c r="E322" s="110"/>
      <c r="F322" s="110"/>
      <c r="G322" s="110"/>
      <c r="H322" s="110"/>
      <c r="I322" s="110"/>
      <c r="J322" s="110"/>
      <c r="K322" s="110"/>
      <c r="L322" s="110"/>
    </row>
    <row r="323" spans="2:12">
      <c r="B323" s="125"/>
      <c r="C323" s="125"/>
      <c r="D323" s="110"/>
      <c r="E323" s="110"/>
      <c r="F323" s="110"/>
      <c r="G323" s="110"/>
      <c r="H323" s="110"/>
      <c r="I323" s="110"/>
      <c r="J323" s="110"/>
      <c r="K323" s="110"/>
      <c r="L323" s="110"/>
    </row>
    <row r="324" spans="2:12">
      <c r="B324" s="125"/>
      <c r="C324" s="125"/>
      <c r="D324" s="110"/>
      <c r="E324" s="110"/>
      <c r="F324" s="110"/>
      <c r="G324" s="110"/>
      <c r="H324" s="110"/>
      <c r="I324" s="110"/>
      <c r="J324" s="110"/>
      <c r="K324" s="110"/>
      <c r="L324" s="110"/>
    </row>
    <row r="325" spans="2:12">
      <c r="B325" s="125"/>
      <c r="C325" s="125"/>
      <c r="D325" s="110"/>
      <c r="E325" s="110"/>
      <c r="F325" s="110"/>
      <c r="G325" s="110"/>
      <c r="H325" s="110"/>
      <c r="I325" s="110"/>
      <c r="J325" s="110"/>
      <c r="K325" s="110"/>
      <c r="L325" s="110"/>
    </row>
    <row r="326" spans="2:12">
      <c r="B326" s="125"/>
      <c r="C326" s="125"/>
      <c r="D326" s="110"/>
      <c r="E326" s="110"/>
      <c r="F326" s="110"/>
      <c r="G326" s="110"/>
      <c r="H326" s="110"/>
      <c r="I326" s="110"/>
      <c r="J326" s="110"/>
      <c r="K326" s="110"/>
      <c r="L326" s="110"/>
    </row>
    <row r="327" spans="2:12">
      <c r="B327" s="125"/>
      <c r="C327" s="125"/>
      <c r="D327" s="110"/>
      <c r="E327" s="110"/>
      <c r="F327" s="110"/>
      <c r="G327" s="110"/>
      <c r="H327" s="110"/>
      <c r="I327" s="110"/>
      <c r="J327" s="110"/>
      <c r="K327" s="110"/>
      <c r="L327" s="110"/>
    </row>
    <row r="328" spans="2:12">
      <c r="B328" s="125"/>
      <c r="C328" s="125"/>
      <c r="D328" s="110"/>
      <c r="E328" s="110"/>
      <c r="F328" s="110"/>
      <c r="G328" s="110"/>
      <c r="H328" s="110"/>
      <c r="I328" s="110"/>
      <c r="J328" s="110"/>
      <c r="K328" s="110"/>
      <c r="L328" s="110"/>
    </row>
    <row r="329" spans="2:12">
      <c r="B329" s="125"/>
      <c r="C329" s="125"/>
      <c r="D329" s="110"/>
      <c r="E329" s="110"/>
      <c r="F329" s="110"/>
      <c r="G329" s="110"/>
      <c r="H329" s="110"/>
      <c r="I329" s="110"/>
      <c r="J329" s="110"/>
      <c r="K329" s="110"/>
      <c r="L329" s="110"/>
    </row>
    <row r="330" spans="2:12">
      <c r="B330" s="125"/>
      <c r="C330" s="125"/>
      <c r="D330" s="110"/>
      <c r="E330" s="110"/>
      <c r="F330" s="110"/>
      <c r="G330" s="110"/>
      <c r="H330" s="110"/>
      <c r="I330" s="110"/>
      <c r="J330" s="110"/>
      <c r="K330" s="110"/>
      <c r="L330" s="110"/>
    </row>
    <row r="331" spans="2:12">
      <c r="B331" s="125"/>
      <c r="C331" s="125"/>
      <c r="D331" s="110"/>
      <c r="E331" s="110"/>
      <c r="F331" s="110"/>
      <c r="G331" s="110"/>
      <c r="H331" s="110"/>
      <c r="I331" s="110"/>
      <c r="J331" s="110"/>
      <c r="K331" s="110"/>
      <c r="L331" s="110"/>
    </row>
    <row r="332" spans="2:12">
      <c r="B332" s="125"/>
      <c r="C332" s="125"/>
      <c r="D332" s="110"/>
      <c r="E332" s="110"/>
      <c r="F332" s="110"/>
      <c r="G332" s="110"/>
      <c r="H332" s="110"/>
      <c r="I332" s="110"/>
      <c r="J332" s="110"/>
      <c r="K332" s="110"/>
      <c r="L332" s="110"/>
    </row>
    <row r="333" spans="2:12">
      <c r="B333" s="125"/>
      <c r="C333" s="125"/>
      <c r="D333" s="110"/>
      <c r="E333" s="110"/>
      <c r="F333" s="110"/>
      <c r="G333" s="110"/>
      <c r="H333" s="110"/>
      <c r="I333" s="110"/>
      <c r="J333" s="110"/>
      <c r="K333" s="110"/>
      <c r="L333" s="110"/>
    </row>
    <row r="334" spans="2:12">
      <c r="B334" s="125"/>
      <c r="C334" s="125"/>
      <c r="D334" s="110"/>
      <c r="E334" s="110"/>
      <c r="F334" s="110"/>
      <c r="G334" s="110"/>
      <c r="H334" s="110"/>
      <c r="I334" s="110"/>
      <c r="J334" s="110"/>
      <c r="K334" s="110"/>
      <c r="L334" s="110"/>
    </row>
    <row r="335" spans="2:12">
      <c r="B335" s="125"/>
      <c r="C335" s="125"/>
      <c r="D335" s="110"/>
      <c r="E335" s="110"/>
      <c r="F335" s="110"/>
      <c r="G335" s="110"/>
      <c r="H335" s="110"/>
      <c r="I335" s="110"/>
      <c r="J335" s="110"/>
      <c r="K335" s="110"/>
      <c r="L335" s="110"/>
    </row>
    <row r="336" spans="2:12">
      <c r="B336" s="125"/>
      <c r="C336" s="125"/>
      <c r="D336" s="110"/>
      <c r="E336" s="110"/>
      <c r="F336" s="110"/>
      <c r="G336" s="110"/>
      <c r="H336" s="110"/>
      <c r="I336" s="110"/>
      <c r="J336" s="110"/>
      <c r="K336" s="110"/>
      <c r="L336" s="110"/>
    </row>
    <row r="337" spans="2:12">
      <c r="B337" s="125"/>
      <c r="C337" s="125"/>
      <c r="D337" s="110"/>
      <c r="E337" s="110"/>
      <c r="F337" s="110"/>
      <c r="G337" s="110"/>
      <c r="H337" s="110"/>
      <c r="I337" s="110"/>
      <c r="J337" s="110"/>
      <c r="K337" s="110"/>
      <c r="L337" s="110"/>
    </row>
    <row r="338" spans="2:12">
      <c r="B338" s="125"/>
      <c r="C338" s="125"/>
      <c r="D338" s="110"/>
      <c r="E338" s="110"/>
      <c r="F338" s="110"/>
      <c r="G338" s="110"/>
      <c r="H338" s="110"/>
      <c r="I338" s="110"/>
      <c r="J338" s="110"/>
      <c r="K338" s="110"/>
      <c r="L338" s="110"/>
    </row>
    <row r="339" spans="2:12">
      <c r="B339" s="125"/>
      <c r="C339" s="125"/>
      <c r="D339" s="110"/>
      <c r="E339" s="110"/>
      <c r="F339" s="110"/>
      <c r="G339" s="110"/>
      <c r="H339" s="110"/>
      <c r="I339" s="110"/>
      <c r="J339" s="110"/>
      <c r="K339" s="110"/>
      <c r="L339" s="110"/>
    </row>
    <row r="340" spans="2:12">
      <c r="B340" s="125"/>
      <c r="C340" s="125"/>
      <c r="D340" s="110"/>
      <c r="E340" s="110"/>
      <c r="F340" s="110"/>
      <c r="G340" s="110"/>
      <c r="H340" s="110"/>
      <c r="I340" s="110"/>
      <c r="J340" s="110"/>
      <c r="K340" s="110"/>
      <c r="L340" s="110"/>
    </row>
    <row r="341" spans="2:12">
      <c r="B341" s="125"/>
      <c r="C341" s="125"/>
      <c r="D341" s="110"/>
      <c r="E341" s="110"/>
      <c r="F341" s="110"/>
      <c r="G341" s="110"/>
      <c r="H341" s="110"/>
      <c r="I341" s="110"/>
      <c r="J341" s="110"/>
      <c r="K341" s="110"/>
      <c r="L341" s="110"/>
    </row>
    <row r="342" spans="2:12">
      <c r="B342" s="125"/>
      <c r="C342" s="125"/>
      <c r="D342" s="110"/>
      <c r="E342" s="110"/>
      <c r="F342" s="110"/>
      <c r="G342" s="110"/>
      <c r="H342" s="110"/>
      <c r="I342" s="110"/>
      <c r="J342" s="110"/>
      <c r="K342" s="110"/>
      <c r="L342" s="110"/>
    </row>
    <row r="343" spans="2:12">
      <c r="B343" s="125"/>
      <c r="C343" s="125"/>
      <c r="D343" s="110"/>
      <c r="E343" s="110"/>
      <c r="F343" s="110"/>
      <c r="G343" s="110"/>
      <c r="H343" s="110"/>
      <c r="I343" s="110"/>
      <c r="J343" s="110"/>
      <c r="K343" s="110"/>
      <c r="L343" s="110"/>
    </row>
    <row r="344" spans="2:12">
      <c r="B344" s="125"/>
      <c r="C344" s="125"/>
      <c r="D344" s="110"/>
      <c r="E344" s="110"/>
      <c r="F344" s="110"/>
      <c r="G344" s="110"/>
      <c r="H344" s="110"/>
      <c r="I344" s="110"/>
      <c r="J344" s="110"/>
      <c r="K344" s="110"/>
      <c r="L344" s="110"/>
    </row>
    <row r="345" spans="2:12">
      <c r="B345" s="125"/>
      <c r="C345" s="125"/>
      <c r="D345" s="110"/>
      <c r="E345" s="110"/>
      <c r="F345" s="110"/>
      <c r="G345" s="110"/>
      <c r="H345" s="110"/>
      <c r="I345" s="110"/>
      <c r="J345" s="110"/>
      <c r="K345" s="110"/>
      <c r="L345" s="110"/>
    </row>
    <row r="346" spans="2:12">
      <c r="B346" s="125"/>
      <c r="C346" s="125"/>
      <c r="D346" s="110"/>
      <c r="E346" s="110"/>
      <c r="F346" s="110"/>
      <c r="G346" s="110"/>
      <c r="H346" s="110"/>
      <c r="I346" s="110"/>
      <c r="J346" s="110"/>
      <c r="K346" s="110"/>
      <c r="L346" s="110"/>
    </row>
    <row r="347" spans="2:12">
      <c r="B347" s="125"/>
      <c r="C347" s="125"/>
      <c r="D347" s="110"/>
      <c r="E347" s="110"/>
      <c r="F347" s="110"/>
      <c r="G347" s="110"/>
      <c r="H347" s="110"/>
      <c r="I347" s="110"/>
      <c r="J347" s="110"/>
      <c r="K347" s="110"/>
      <c r="L347" s="110"/>
    </row>
    <row r="348" spans="2:12">
      <c r="B348" s="125"/>
      <c r="C348" s="125"/>
      <c r="D348" s="110"/>
      <c r="E348" s="110"/>
      <c r="F348" s="110"/>
      <c r="G348" s="110"/>
      <c r="H348" s="110"/>
      <c r="I348" s="110"/>
      <c r="J348" s="110"/>
      <c r="K348" s="110"/>
      <c r="L348" s="110"/>
    </row>
    <row r="349" spans="2:12">
      <c r="B349" s="125"/>
      <c r="C349" s="125"/>
      <c r="D349" s="110"/>
      <c r="E349" s="110"/>
      <c r="F349" s="110"/>
      <c r="G349" s="110"/>
      <c r="H349" s="110"/>
      <c r="I349" s="110"/>
      <c r="J349" s="110"/>
      <c r="K349" s="110"/>
      <c r="L349" s="110"/>
    </row>
    <row r="350" spans="2:12">
      <c r="B350" s="125"/>
      <c r="C350" s="125"/>
      <c r="D350" s="110"/>
      <c r="E350" s="110"/>
      <c r="F350" s="110"/>
      <c r="G350" s="110"/>
      <c r="H350" s="110"/>
      <c r="I350" s="110"/>
      <c r="J350" s="110"/>
      <c r="K350" s="110"/>
      <c r="L350" s="110"/>
    </row>
    <row r="351" spans="2:12">
      <c r="B351" s="125"/>
      <c r="C351" s="125"/>
      <c r="D351" s="110"/>
      <c r="E351" s="110"/>
      <c r="F351" s="110"/>
      <c r="G351" s="110"/>
      <c r="H351" s="110"/>
      <c r="I351" s="110"/>
      <c r="J351" s="110"/>
      <c r="K351" s="110"/>
      <c r="L351" s="110"/>
    </row>
    <row r="352" spans="2:12">
      <c r="B352" s="125"/>
      <c r="C352" s="125"/>
      <c r="D352" s="110"/>
      <c r="E352" s="110"/>
      <c r="F352" s="110"/>
      <c r="G352" s="110"/>
      <c r="H352" s="110"/>
      <c r="I352" s="110"/>
      <c r="J352" s="110"/>
      <c r="K352" s="110"/>
      <c r="L352" s="110"/>
    </row>
    <row r="353" spans="2:12">
      <c r="B353" s="125"/>
      <c r="C353" s="125"/>
      <c r="D353" s="110"/>
      <c r="E353" s="110"/>
      <c r="F353" s="110"/>
      <c r="G353" s="110"/>
      <c r="H353" s="110"/>
      <c r="I353" s="110"/>
      <c r="J353" s="110"/>
      <c r="K353" s="110"/>
      <c r="L353" s="110"/>
    </row>
    <row r="354" spans="2:12">
      <c r="B354" s="125"/>
      <c r="C354" s="125"/>
      <c r="D354" s="110"/>
      <c r="E354" s="110"/>
      <c r="F354" s="110"/>
      <c r="G354" s="110"/>
      <c r="H354" s="110"/>
      <c r="I354" s="110"/>
      <c r="J354" s="110"/>
      <c r="K354" s="110"/>
      <c r="L354" s="110"/>
    </row>
    <row r="355" spans="2:12">
      <c r="B355" s="125"/>
      <c r="C355" s="125"/>
      <c r="D355" s="110"/>
      <c r="E355" s="110"/>
      <c r="F355" s="110"/>
      <c r="G355" s="110"/>
      <c r="H355" s="110"/>
      <c r="I355" s="110"/>
      <c r="J355" s="110"/>
      <c r="K355" s="110"/>
      <c r="L355" s="110"/>
    </row>
    <row r="356" spans="2:12">
      <c r="B356" s="125"/>
      <c r="C356" s="125"/>
      <c r="D356" s="110"/>
      <c r="E356" s="110"/>
      <c r="F356" s="110"/>
      <c r="G356" s="110"/>
      <c r="H356" s="110"/>
      <c r="I356" s="110"/>
      <c r="J356" s="110"/>
      <c r="K356" s="110"/>
      <c r="L356" s="110"/>
    </row>
    <row r="357" spans="2:12">
      <c r="B357" s="125"/>
      <c r="C357" s="125"/>
      <c r="D357" s="110"/>
      <c r="E357" s="110"/>
      <c r="F357" s="110"/>
      <c r="G357" s="110"/>
      <c r="H357" s="110"/>
      <c r="I357" s="110"/>
      <c r="J357" s="110"/>
      <c r="K357" s="110"/>
      <c r="L357" s="110"/>
    </row>
    <row r="358" spans="2:12">
      <c r="B358" s="125"/>
      <c r="C358" s="125"/>
      <c r="D358" s="110"/>
      <c r="E358" s="110"/>
      <c r="F358" s="110"/>
      <c r="G358" s="110"/>
      <c r="H358" s="110"/>
      <c r="I358" s="110"/>
      <c r="J358" s="110"/>
      <c r="K358" s="110"/>
      <c r="L358" s="110"/>
    </row>
    <row r="359" spans="2:12">
      <c r="B359" s="125"/>
      <c r="C359" s="125"/>
      <c r="D359" s="110"/>
      <c r="E359" s="110"/>
      <c r="F359" s="110"/>
      <c r="G359" s="110"/>
      <c r="H359" s="110"/>
      <c r="I359" s="110"/>
      <c r="J359" s="110"/>
      <c r="K359" s="110"/>
      <c r="L359" s="110"/>
    </row>
    <row r="360" spans="2:12">
      <c r="B360" s="125"/>
      <c r="C360" s="125"/>
      <c r="D360" s="110"/>
      <c r="E360" s="110"/>
      <c r="F360" s="110"/>
      <c r="G360" s="110"/>
      <c r="H360" s="110"/>
      <c r="I360" s="110"/>
      <c r="J360" s="110"/>
      <c r="K360" s="110"/>
      <c r="L360" s="110"/>
    </row>
    <row r="361" spans="2:12">
      <c r="B361" s="125"/>
      <c r="C361" s="125"/>
      <c r="D361" s="110"/>
      <c r="E361" s="110"/>
      <c r="F361" s="110"/>
      <c r="G361" s="110"/>
      <c r="H361" s="110"/>
      <c r="I361" s="110"/>
      <c r="J361" s="110"/>
      <c r="K361" s="110"/>
      <c r="L361" s="110"/>
    </row>
    <row r="362" spans="2:12">
      <c r="B362" s="125"/>
      <c r="C362" s="125"/>
      <c r="D362" s="110"/>
      <c r="E362" s="110"/>
      <c r="F362" s="110"/>
      <c r="G362" s="110"/>
      <c r="H362" s="110"/>
      <c r="I362" s="110"/>
      <c r="J362" s="110"/>
      <c r="K362" s="110"/>
      <c r="L362" s="110"/>
    </row>
    <row r="363" spans="2:12">
      <c r="B363" s="125"/>
      <c r="C363" s="125"/>
      <c r="D363" s="110"/>
      <c r="E363" s="110"/>
      <c r="F363" s="110"/>
      <c r="G363" s="110"/>
      <c r="H363" s="110"/>
      <c r="I363" s="110"/>
      <c r="J363" s="110"/>
      <c r="K363" s="110"/>
      <c r="L363" s="110"/>
    </row>
    <row r="364" spans="2:12">
      <c r="B364" s="125"/>
      <c r="C364" s="125"/>
      <c r="D364" s="110"/>
      <c r="E364" s="110"/>
      <c r="F364" s="110"/>
      <c r="G364" s="110"/>
      <c r="H364" s="110"/>
      <c r="I364" s="110"/>
      <c r="J364" s="110"/>
      <c r="K364" s="110"/>
      <c r="L364" s="110"/>
    </row>
    <row r="365" spans="2:12">
      <c r="B365" s="125"/>
      <c r="C365" s="125"/>
      <c r="D365" s="110"/>
      <c r="E365" s="110"/>
      <c r="F365" s="110"/>
      <c r="G365" s="110"/>
      <c r="H365" s="110"/>
      <c r="I365" s="110"/>
      <c r="J365" s="110"/>
      <c r="K365" s="110"/>
      <c r="L365" s="110"/>
    </row>
    <row r="366" spans="2:12">
      <c r="B366" s="125"/>
      <c r="C366" s="125"/>
      <c r="D366" s="110"/>
      <c r="E366" s="110"/>
      <c r="F366" s="110"/>
      <c r="G366" s="110"/>
      <c r="H366" s="110"/>
      <c r="I366" s="110"/>
      <c r="J366" s="110"/>
      <c r="K366" s="110"/>
      <c r="L366" s="110"/>
    </row>
    <row r="367" spans="2:12">
      <c r="B367" s="125"/>
      <c r="C367" s="125"/>
      <c r="D367" s="110"/>
      <c r="E367" s="110"/>
      <c r="F367" s="110"/>
      <c r="G367" s="110"/>
      <c r="H367" s="110"/>
      <c r="I367" s="110"/>
      <c r="J367" s="110"/>
      <c r="K367" s="110"/>
      <c r="L367" s="110"/>
    </row>
    <row r="368" spans="2:12">
      <c r="B368" s="125"/>
      <c r="C368" s="125"/>
      <c r="D368" s="110"/>
      <c r="E368" s="110"/>
      <c r="F368" s="110"/>
      <c r="G368" s="110"/>
      <c r="H368" s="110"/>
      <c r="I368" s="110"/>
      <c r="J368" s="110"/>
      <c r="K368" s="110"/>
      <c r="L368" s="110"/>
    </row>
    <row r="369" spans="2:12">
      <c r="B369" s="125"/>
      <c r="C369" s="125"/>
      <c r="D369" s="110"/>
      <c r="E369" s="110"/>
      <c r="F369" s="110"/>
      <c r="G369" s="110"/>
      <c r="H369" s="110"/>
      <c r="I369" s="110"/>
      <c r="J369" s="110"/>
      <c r="K369" s="110"/>
      <c r="L369" s="110"/>
    </row>
    <row r="370" spans="2:12">
      <c r="B370" s="125"/>
      <c r="C370" s="125"/>
      <c r="D370" s="110"/>
      <c r="E370" s="110"/>
      <c r="F370" s="110"/>
      <c r="G370" s="110"/>
      <c r="H370" s="110"/>
      <c r="I370" s="110"/>
      <c r="J370" s="110"/>
      <c r="K370" s="110"/>
      <c r="L370" s="110"/>
    </row>
    <row r="371" spans="2:12">
      <c r="B371" s="125"/>
      <c r="C371" s="125"/>
      <c r="D371" s="110"/>
      <c r="E371" s="110"/>
      <c r="F371" s="110"/>
      <c r="G371" s="110"/>
      <c r="H371" s="110"/>
      <c r="I371" s="110"/>
      <c r="J371" s="110"/>
      <c r="K371" s="110"/>
      <c r="L371" s="110"/>
    </row>
    <row r="372" spans="2:12">
      <c r="B372" s="125"/>
      <c r="C372" s="125"/>
      <c r="D372" s="110"/>
      <c r="E372" s="110"/>
      <c r="F372" s="110"/>
      <c r="G372" s="110"/>
      <c r="H372" s="110"/>
      <c r="I372" s="110"/>
      <c r="J372" s="110"/>
      <c r="K372" s="110"/>
      <c r="L372" s="110"/>
    </row>
    <row r="373" spans="2:12">
      <c r="B373" s="125"/>
      <c r="C373" s="125"/>
      <c r="D373" s="110"/>
      <c r="E373" s="110"/>
      <c r="F373" s="110"/>
      <c r="G373" s="110"/>
      <c r="H373" s="110"/>
      <c r="I373" s="110"/>
      <c r="J373" s="110"/>
      <c r="K373" s="110"/>
      <c r="L373" s="110"/>
    </row>
    <row r="374" spans="2:12">
      <c r="B374" s="125"/>
      <c r="C374" s="125"/>
      <c r="D374" s="110"/>
      <c r="E374" s="110"/>
      <c r="F374" s="110"/>
      <c r="G374" s="110"/>
      <c r="H374" s="110"/>
      <c r="I374" s="110"/>
      <c r="J374" s="110"/>
      <c r="K374" s="110"/>
      <c r="L374" s="110"/>
    </row>
    <row r="375" spans="2:12">
      <c r="B375" s="125"/>
      <c r="C375" s="125"/>
      <c r="D375" s="110"/>
      <c r="E375" s="110"/>
      <c r="F375" s="110"/>
      <c r="G375" s="110"/>
      <c r="H375" s="110"/>
      <c r="I375" s="110"/>
      <c r="J375" s="110"/>
      <c r="K375" s="110"/>
      <c r="L375" s="110"/>
    </row>
    <row r="376" spans="2:12">
      <c r="B376" s="125"/>
      <c r="C376" s="125"/>
      <c r="D376" s="110"/>
      <c r="E376" s="110"/>
      <c r="F376" s="110"/>
      <c r="G376" s="110"/>
      <c r="H376" s="110"/>
      <c r="I376" s="110"/>
      <c r="J376" s="110"/>
      <c r="K376" s="110"/>
      <c r="L376" s="110"/>
    </row>
    <row r="377" spans="2:12">
      <c r="B377" s="125"/>
      <c r="C377" s="125"/>
      <c r="D377" s="110"/>
      <c r="E377" s="110"/>
      <c r="F377" s="110"/>
      <c r="G377" s="110"/>
      <c r="H377" s="110"/>
      <c r="I377" s="110"/>
      <c r="J377" s="110"/>
      <c r="K377" s="110"/>
      <c r="L377" s="110"/>
    </row>
    <row r="378" spans="2:12">
      <c r="B378" s="125"/>
      <c r="C378" s="125"/>
      <c r="D378" s="110"/>
      <c r="E378" s="110"/>
      <c r="F378" s="110"/>
      <c r="G378" s="110"/>
      <c r="H378" s="110"/>
      <c r="I378" s="110"/>
      <c r="J378" s="110"/>
      <c r="K378" s="110"/>
      <c r="L378" s="110"/>
    </row>
    <row r="379" spans="2:12">
      <c r="B379" s="125"/>
      <c r="C379" s="125"/>
      <c r="D379" s="110"/>
      <c r="E379" s="110"/>
      <c r="F379" s="110"/>
      <c r="G379" s="110"/>
      <c r="H379" s="110"/>
      <c r="I379" s="110"/>
      <c r="J379" s="110"/>
      <c r="K379" s="110"/>
      <c r="L379" s="110"/>
    </row>
    <row r="380" spans="2:12">
      <c r="B380" s="125"/>
      <c r="C380" s="125"/>
      <c r="D380" s="110"/>
      <c r="E380" s="110"/>
      <c r="F380" s="110"/>
      <c r="G380" s="110"/>
      <c r="H380" s="110"/>
      <c r="I380" s="110"/>
      <c r="J380" s="110"/>
      <c r="K380" s="110"/>
      <c r="L380" s="110"/>
    </row>
    <row r="381" spans="2:12">
      <c r="B381" s="125"/>
      <c r="C381" s="125"/>
      <c r="D381" s="110"/>
      <c r="E381" s="110"/>
      <c r="F381" s="110"/>
      <c r="G381" s="110"/>
      <c r="H381" s="110"/>
      <c r="I381" s="110"/>
      <c r="J381" s="110"/>
      <c r="K381" s="110"/>
      <c r="L381" s="110"/>
    </row>
    <row r="382" spans="2:12">
      <c r="B382" s="125"/>
      <c r="C382" s="125"/>
      <c r="D382" s="110"/>
      <c r="E382" s="110"/>
      <c r="F382" s="110"/>
      <c r="G382" s="110"/>
      <c r="H382" s="110"/>
      <c r="I382" s="110"/>
      <c r="J382" s="110"/>
      <c r="K382" s="110"/>
      <c r="L382" s="110"/>
    </row>
    <row r="383" spans="2:12">
      <c r="B383" s="125"/>
      <c r="C383" s="125"/>
      <c r="D383" s="110"/>
      <c r="E383" s="110"/>
      <c r="F383" s="110"/>
      <c r="G383" s="110"/>
      <c r="H383" s="110"/>
      <c r="I383" s="110"/>
      <c r="J383" s="110"/>
      <c r="K383" s="110"/>
      <c r="L383" s="110"/>
    </row>
    <row r="384" spans="2:12">
      <c r="B384" s="125"/>
      <c r="C384" s="125"/>
      <c r="D384" s="110"/>
      <c r="E384" s="110"/>
      <c r="F384" s="110"/>
      <c r="G384" s="110"/>
      <c r="H384" s="110"/>
      <c r="I384" s="110"/>
      <c r="J384" s="110"/>
      <c r="K384" s="110"/>
      <c r="L384" s="110"/>
    </row>
    <row r="385" spans="2:12">
      <c r="B385" s="125"/>
      <c r="C385" s="125"/>
      <c r="D385" s="110"/>
      <c r="E385" s="110"/>
      <c r="F385" s="110"/>
      <c r="G385" s="110"/>
      <c r="H385" s="110"/>
      <c r="I385" s="110"/>
      <c r="J385" s="110"/>
      <c r="K385" s="110"/>
      <c r="L385" s="110"/>
    </row>
    <row r="386" spans="2:12">
      <c r="B386" s="125"/>
      <c r="C386" s="125"/>
      <c r="D386" s="110"/>
      <c r="E386" s="110"/>
      <c r="F386" s="110"/>
      <c r="G386" s="110"/>
      <c r="H386" s="110"/>
      <c r="I386" s="110"/>
      <c r="J386" s="110"/>
      <c r="K386" s="110"/>
      <c r="L386" s="110"/>
    </row>
    <row r="387" spans="2:12">
      <c r="B387" s="125"/>
      <c r="C387" s="125"/>
      <c r="D387" s="110"/>
      <c r="E387" s="110"/>
      <c r="F387" s="110"/>
      <c r="G387" s="110"/>
      <c r="H387" s="110"/>
      <c r="I387" s="110"/>
      <c r="J387" s="110"/>
      <c r="K387" s="110"/>
      <c r="L387" s="110"/>
    </row>
    <row r="388" spans="2:12">
      <c r="B388" s="125"/>
      <c r="C388" s="125"/>
      <c r="D388" s="110"/>
      <c r="E388" s="110"/>
      <c r="F388" s="110"/>
      <c r="G388" s="110"/>
      <c r="H388" s="110"/>
      <c r="I388" s="110"/>
      <c r="J388" s="110"/>
      <c r="K388" s="110"/>
      <c r="L388" s="110"/>
    </row>
    <row r="389" spans="2:12">
      <c r="B389" s="125"/>
      <c r="C389" s="125"/>
      <c r="D389" s="110"/>
      <c r="E389" s="110"/>
      <c r="F389" s="110"/>
      <c r="G389" s="110"/>
      <c r="H389" s="110"/>
      <c r="I389" s="110"/>
      <c r="J389" s="110"/>
      <c r="K389" s="110"/>
      <c r="L389" s="110"/>
    </row>
    <row r="390" spans="2:12">
      <c r="B390" s="125"/>
      <c r="C390" s="125"/>
      <c r="D390" s="110"/>
      <c r="E390" s="110"/>
      <c r="F390" s="110"/>
      <c r="G390" s="110"/>
      <c r="H390" s="110"/>
      <c r="I390" s="110"/>
      <c r="J390" s="110"/>
      <c r="K390" s="110"/>
      <c r="L390" s="110"/>
    </row>
    <row r="391" spans="2:12">
      <c r="B391" s="125"/>
      <c r="C391" s="125"/>
      <c r="D391" s="110"/>
      <c r="E391" s="110"/>
      <c r="F391" s="110"/>
      <c r="G391" s="110"/>
      <c r="H391" s="110"/>
      <c r="I391" s="110"/>
      <c r="J391" s="110"/>
      <c r="K391" s="110"/>
      <c r="L391" s="110"/>
    </row>
    <row r="392" spans="2:12">
      <c r="B392" s="125"/>
      <c r="C392" s="125"/>
      <c r="D392" s="110"/>
      <c r="E392" s="110"/>
      <c r="F392" s="110"/>
      <c r="G392" s="110"/>
      <c r="H392" s="110"/>
      <c r="I392" s="110"/>
      <c r="J392" s="110"/>
      <c r="K392" s="110"/>
      <c r="L392" s="110"/>
    </row>
    <row r="393" spans="2:12">
      <c r="B393" s="125"/>
      <c r="C393" s="125"/>
      <c r="D393" s="110"/>
      <c r="E393" s="110"/>
      <c r="F393" s="110"/>
      <c r="G393" s="110"/>
      <c r="H393" s="110"/>
      <c r="I393" s="110"/>
      <c r="J393" s="110"/>
      <c r="K393" s="110"/>
      <c r="L393" s="110"/>
    </row>
    <row r="394" spans="2:12">
      <c r="B394" s="125"/>
      <c r="C394" s="125"/>
      <c r="D394" s="110"/>
      <c r="E394" s="110"/>
      <c r="F394" s="110"/>
      <c r="G394" s="110"/>
      <c r="H394" s="110"/>
      <c r="I394" s="110"/>
      <c r="J394" s="110"/>
      <c r="K394" s="110"/>
      <c r="L394" s="110"/>
    </row>
    <row r="395" spans="2:12">
      <c r="B395" s="125"/>
      <c r="C395" s="125"/>
      <c r="D395" s="110"/>
      <c r="E395" s="110"/>
      <c r="F395" s="110"/>
      <c r="G395" s="110"/>
      <c r="H395" s="110"/>
      <c r="I395" s="110"/>
      <c r="J395" s="110"/>
      <c r="K395" s="110"/>
      <c r="L395" s="110"/>
    </row>
    <row r="396" spans="2:12">
      <c r="B396" s="125"/>
      <c r="C396" s="125"/>
      <c r="D396" s="110"/>
      <c r="E396" s="110"/>
      <c r="F396" s="110"/>
      <c r="G396" s="110"/>
      <c r="H396" s="110"/>
      <c r="I396" s="110"/>
      <c r="J396" s="110"/>
      <c r="K396" s="110"/>
      <c r="L396" s="110"/>
    </row>
    <row r="397" spans="2:12">
      <c r="B397" s="125"/>
      <c r="C397" s="125"/>
      <c r="D397" s="110"/>
      <c r="E397" s="110"/>
      <c r="F397" s="110"/>
      <c r="G397" s="110"/>
      <c r="H397" s="110"/>
      <c r="I397" s="110"/>
      <c r="J397" s="110"/>
      <c r="K397" s="110"/>
      <c r="L397" s="110"/>
    </row>
    <row r="398" spans="2:12">
      <c r="B398" s="125"/>
      <c r="C398" s="125"/>
      <c r="D398" s="110"/>
      <c r="E398" s="110"/>
      <c r="F398" s="110"/>
      <c r="G398" s="110"/>
      <c r="H398" s="110"/>
      <c r="I398" s="110"/>
      <c r="J398" s="110"/>
      <c r="K398" s="110"/>
      <c r="L398" s="110"/>
    </row>
    <row r="399" spans="2:12">
      <c r="B399" s="125"/>
      <c r="C399" s="125"/>
      <c r="D399" s="110"/>
      <c r="E399" s="110"/>
      <c r="F399" s="110"/>
      <c r="G399" s="110"/>
      <c r="H399" s="110"/>
      <c r="I399" s="110"/>
      <c r="J399" s="110"/>
      <c r="K399" s="110"/>
      <c r="L399" s="110"/>
    </row>
    <row r="400" spans="2:12">
      <c r="B400" s="125"/>
      <c r="C400" s="125"/>
      <c r="D400" s="110"/>
      <c r="E400" s="110"/>
      <c r="F400" s="110"/>
      <c r="G400" s="110"/>
      <c r="H400" s="110"/>
      <c r="I400" s="110"/>
      <c r="J400" s="110"/>
      <c r="K400" s="110"/>
      <c r="L400" s="110"/>
    </row>
    <row r="401" spans="2:12">
      <c r="B401" s="125"/>
      <c r="C401" s="125"/>
      <c r="D401" s="110"/>
      <c r="E401" s="110"/>
      <c r="F401" s="110"/>
      <c r="G401" s="110"/>
      <c r="H401" s="110"/>
      <c r="I401" s="110"/>
      <c r="J401" s="110"/>
      <c r="K401" s="110"/>
      <c r="L401" s="110"/>
    </row>
    <row r="402" spans="2:12">
      <c r="B402" s="125"/>
      <c r="C402" s="125"/>
      <c r="D402" s="110"/>
      <c r="E402" s="110"/>
      <c r="F402" s="110"/>
      <c r="G402" s="110"/>
      <c r="H402" s="110"/>
      <c r="I402" s="110"/>
      <c r="J402" s="110"/>
      <c r="K402" s="110"/>
      <c r="L402" s="110"/>
    </row>
    <row r="403" spans="2:12">
      <c r="B403" s="125"/>
      <c r="C403" s="125"/>
      <c r="D403" s="110"/>
      <c r="E403" s="110"/>
      <c r="F403" s="110"/>
      <c r="G403" s="110"/>
      <c r="H403" s="110"/>
      <c r="I403" s="110"/>
      <c r="J403" s="110"/>
      <c r="K403" s="110"/>
      <c r="L403" s="110"/>
    </row>
    <row r="404" spans="2:12">
      <c r="B404" s="125"/>
      <c r="C404" s="125"/>
      <c r="D404" s="110"/>
      <c r="E404" s="110"/>
      <c r="F404" s="110"/>
      <c r="G404" s="110"/>
      <c r="H404" s="110"/>
      <c r="I404" s="110"/>
      <c r="J404" s="110"/>
      <c r="K404" s="110"/>
      <c r="L404" s="110"/>
    </row>
    <row r="405" spans="2:12">
      <c r="B405" s="125"/>
      <c r="C405" s="125"/>
      <c r="D405" s="110"/>
      <c r="E405" s="110"/>
      <c r="F405" s="110"/>
      <c r="G405" s="110"/>
      <c r="H405" s="110"/>
      <c r="I405" s="110"/>
      <c r="J405" s="110"/>
      <c r="K405" s="110"/>
      <c r="L405" s="110"/>
    </row>
    <row r="406" spans="2:12">
      <c r="B406" s="125"/>
      <c r="C406" s="125"/>
      <c r="D406" s="110"/>
      <c r="E406" s="110"/>
      <c r="F406" s="110"/>
      <c r="G406" s="110"/>
      <c r="H406" s="110"/>
      <c r="I406" s="110"/>
      <c r="J406" s="110"/>
      <c r="K406" s="110"/>
      <c r="L406" s="110"/>
    </row>
    <row r="407" spans="2:12">
      <c r="B407" s="125"/>
      <c r="C407" s="125"/>
      <c r="D407" s="110"/>
      <c r="E407" s="110"/>
      <c r="F407" s="110"/>
      <c r="G407" s="110"/>
      <c r="H407" s="110"/>
      <c r="I407" s="110"/>
      <c r="J407" s="110"/>
      <c r="K407" s="110"/>
      <c r="L407" s="110"/>
    </row>
    <row r="408" spans="2:12">
      <c r="B408" s="125"/>
      <c r="C408" s="125"/>
      <c r="D408" s="110"/>
      <c r="E408" s="110"/>
      <c r="F408" s="110"/>
      <c r="G408" s="110"/>
      <c r="H408" s="110"/>
      <c r="I408" s="110"/>
      <c r="J408" s="110"/>
      <c r="K408" s="110"/>
      <c r="L408" s="110"/>
    </row>
    <row r="409" spans="2:12">
      <c r="B409" s="125"/>
      <c r="C409" s="125"/>
      <c r="D409" s="110"/>
      <c r="E409" s="110"/>
      <c r="F409" s="110"/>
      <c r="G409" s="110"/>
      <c r="H409" s="110"/>
      <c r="I409" s="110"/>
      <c r="J409" s="110"/>
      <c r="K409" s="110"/>
      <c r="L409" s="110"/>
    </row>
    <row r="410" spans="2:12">
      <c r="B410" s="125"/>
      <c r="C410" s="125"/>
      <c r="D410" s="110"/>
      <c r="E410" s="110"/>
      <c r="F410" s="110"/>
      <c r="G410" s="110"/>
      <c r="H410" s="110"/>
      <c r="I410" s="110"/>
      <c r="J410" s="110"/>
      <c r="K410" s="110"/>
      <c r="L410" s="110"/>
    </row>
    <row r="411" spans="2:12">
      <c r="B411" s="125"/>
      <c r="C411" s="125"/>
      <c r="D411" s="110"/>
      <c r="E411" s="110"/>
      <c r="F411" s="110"/>
      <c r="G411" s="110"/>
      <c r="H411" s="110"/>
      <c r="I411" s="110"/>
      <c r="J411" s="110"/>
      <c r="K411" s="110"/>
      <c r="L411" s="110"/>
    </row>
    <row r="412" spans="2:12">
      <c r="B412" s="125"/>
      <c r="C412" s="125"/>
      <c r="D412" s="110"/>
      <c r="E412" s="110"/>
      <c r="F412" s="110"/>
      <c r="G412" s="110"/>
      <c r="H412" s="110"/>
      <c r="I412" s="110"/>
      <c r="J412" s="110"/>
      <c r="K412" s="110"/>
      <c r="L412" s="110"/>
    </row>
    <row r="413" spans="2:12">
      <c r="B413" s="125"/>
      <c r="C413" s="125"/>
      <c r="D413" s="110"/>
      <c r="E413" s="110"/>
      <c r="F413" s="110"/>
      <c r="G413" s="110"/>
      <c r="H413" s="110"/>
      <c r="I413" s="110"/>
      <c r="J413" s="110"/>
      <c r="K413" s="110"/>
      <c r="L413" s="110"/>
    </row>
    <row r="414" spans="2:12">
      <c r="B414" s="125"/>
      <c r="C414" s="125"/>
      <c r="D414" s="110"/>
      <c r="E414" s="110"/>
      <c r="F414" s="110"/>
      <c r="G414" s="110"/>
      <c r="H414" s="110"/>
      <c r="I414" s="110"/>
      <c r="J414" s="110"/>
      <c r="K414" s="110"/>
      <c r="L414" s="110"/>
    </row>
    <row r="415" spans="2:12">
      <c r="B415" s="125"/>
      <c r="C415" s="125"/>
      <c r="D415" s="110"/>
      <c r="E415" s="110"/>
      <c r="F415" s="110"/>
      <c r="G415" s="110"/>
      <c r="H415" s="110"/>
      <c r="I415" s="110"/>
      <c r="J415" s="110"/>
      <c r="K415" s="110"/>
      <c r="L415" s="110"/>
    </row>
    <row r="416" spans="2:12">
      <c r="B416" s="125"/>
      <c r="C416" s="125"/>
      <c r="D416" s="110"/>
      <c r="E416" s="110"/>
      <c r="F416" s="110"/>
      <c r="G416" s="110"/>
      <c r="H416" s="110"/>
      <c r="I416" s="110"/>
      <c r="J416" s="110"/>
      <c r="K416" s="110"/>
      <c r="L416" s="110"/>
    </row>
    <row r="417" spans="2:12">
      <c r="B417" s="125"/>
      <c r="C417" s="125"/>
      <c r="D417" s="110"/>
      <c r="E417" s="110"/>
      <c r="F417" s="110"/>
      <c r="G417" s="110"/>
      <c r="H417" s="110"/>
      <c r="I417" s="110"/>
      <c r="J417" s="110"/>
      <c r="K417" s="110"/>
      <c r="L417" s="110"/>
    </row>
    <row r="418" spans="2:12">
      <c r="B418" s="125"/>
      <c r="C418" s="125"/>
      <c r="D418" s="110"/>
      <c r="E418" s="110"/>
      <c r="F418" s="110"/>
      <c r="G418" s="110"/>
      <c r="H418" s="110"/>
      <c r="I418" s="110"/>
      <c r="J418" s="110"/>
      <c r="K418" s="110"/>
      <c r="L418" s="110"/>
    </row>
    <row r="419" spans="2:12">
      <c r="B419" s="125"/>
      <c r="C419" s="125"/>
      <c r="D419" s="110"/>
      <c r="E419" s="110"/>
      <c r="F419" s="110"/>
      <c r="G419" s="110"/>
      <c r="H419" s="110"/>
      <c r="I419" s="110"/>
      <c r="J419" s="110"/>
      <c r="K419" s="110"/>
      <c r="L419" s="110"/>
    </row>
    <row r="420" spans="2:12">
      <c r="B420" s="125"/>
      <c r="C420" s="125"/>
      <c r="D420" s="110"/>
      <c r="E420" s="110"/>
      <c r="F420" s="110"/>
      <c r="G420" s="110"/>
      <c r="H420" s="110"/>
      <c r="I420" s="110"/>
      <c r="J420" s="110"/>
      <c r="K420" s="110"/>
      <c r="L420" s="110"/>
    </row>
    <row r="421" spans="2:12">
      <c r="B421" s="125"/>
      <c r="C421" s="125"/>
      <c r="D421" s="110"/>
      <c r="E421" s="110"/>
      <c r="F421" s="110"/>
      <c r="G421" s="110"/>
      <c r="H421" s="110"/>
      <c r="I421" s="110"/>
      <c r="J421" s="110"/>
      <c r="K421" s="110"/>
      <c r="L421" s="110"/>
    </row>
    <row r="422" spans="2:12">
      <c r="B422" s="125"/>
      <c r="C422" s="125"/>
      <c r="D422" s="110"/>
      <c r="E422" s="110"/>
      <c r="F422" s="110"/>
      <c r="G422" s="110"/>
      <c r="H422" s="110"/>
      <c r="I422" s="110"/>
      <c r="J422" s="110"/>
      <c r="K422" s="110"/>
      <c r="L422" s="110"/>
    </row>
    <row r="423" spans="2:12">
      <c r="B423" s="125"/>
      <c r="C423" s="125"/>
      <c r="D423" s="110"/>
      <c r="E423" s="110"/>
      <c r="F423" s="110"/>
      <c r="G423" s="110"/>
      <c r="H423" s="110"/>
      <c r="I423" s="110"/>
      <c r="J423" s="110"/>
      <c r="K423" s="110"/>
      <c r="L423" s="110"/>
    </row>
    <row r="424" spans="2:12">
      <c r="B424" s="125"/>
      <c r="C424" s="125"/>
      <c r="D424" s="110"/>
      <c r="E424" s="110"/>
      <c r="F424" s="110"/>
      <c r="G424" s="110"/>
      <c r="H424" s="110"/>
      <c r="I424" s="110"/>
      <c r="J424" s="110"/>
      <c r="K424" s="110"/>
      <c r="L424" s="110"/>
    </row>
    <row r="425" spans="2:12">
      <c r="B425" s="125"/>
      <c r="C425" s="125"/>
      <c r="D425" s="110"/>
      <c r="E425" s="110"/>
      <c r="F425" s="110"/>
      <c r="G425" s="110"/>
      <c r="H425" s="110"/>
      <c r="I425" s="110"/>
      <c r="J425" s="110"/>
      <c r="K425" s="110"/>
      <c r="L425" s="110"/>
    </row>
    <row r="426" spans="2:12">
      <c r="B426" s="125"/>
      <c r="C426" s="125"/>
      <c r="D426" s="110"/>
      <c r="E426" s="110"/>
      <c r="F426" s="110"/>
      <c r="G426" s="110"/>
      <c r="H426" s="110"/>
      <c r="I426" s="110"/>
      <c r="J426" s="110"/>
      <c r="K426" s="110"/>
      <c r="L426" s="110"/>
    </row>
    <row r="427" spans="2:12">
      <c r="B427" s="125"/>
      <c r="C427" s="125"/>
      <c r="D427" s="110"/>
      <c r="E427" s="110"/>
      <c r="F427" s="110"/>
      <c r="G427" s="110"/>
      <c r="H427" s="110"/>
      <c r="I427" s="110"/>
      <c r="J427" s="110"/>
      <c r="K427" s="110"/>
      <c r="L427" s="110"/>
    </row>
    <row r="428" spans="2:12">
      <c r="B428" s="125"/>
      <c r="C428" s="125"/>
      <c r="D428" s="110"/>
      <c r="E428" s="110"/>
      <c r="F428" s="110"/>
      <c r="G428" s="110"/>
      <c r="H428" s="110"/>
      <c r="I428" s="110"/>
      <c r="J428" s="110"/>
      <c r="K428" s="110"/>
      <c r="L428" s="110"/>
    </row>
    <row r="429" spans="2:12">
      <c r="B429" s="125"/>
      <c r="C429" s="125"/>
      <c r="D429" s="110"/>
      <c r="E429" s="110"/>
      <c r="F429" s="110"/>
      <c r="G429" s="110"/>
      <c r="H429" s="110"/>
      <c r="I429" s="110"/>
      <c r="J429" s="110"/>
      <c r="K429" s="110"/>
      <c r="L429" s="110"/>
    </row>
    <row r="430" spans="2:12">
      <c r="B430" s="125"/>
      <c r="C430" s="125"/>
      <c r="D430" s="110"/>
      <c r="E430" s="110"/>
      <c r="F430" s="110"/>
      <c r="G430" s="110"/>
      <c r="H430" s="110"/>
      <c r="I430" s="110"/>
      <c r="J430" s="110"/>
      <c r="K430" s="110"/>
      <c r="L430" s="110"/>
    </row>
    <row r="431" spans="2:12">
      <c r="B431" s="125"/>
      <c r="C431" s="125"/>
      <c r="D431" s="110"/>
      <c r="E431" s="110"/>
      <c r="F431" s="110"/>
      <c r="G431" s="110"/>
      <c r="H431" s="110"/>
      <c r="I431" s="110"/>
      <c r="J431" s="110"/>
      <c r="K431" s="110"/>
      <c r="L431" s="110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A1:A1048576 B1:B17 C5:C1048576 B1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sharepoint/v3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a46656d4-8850-49b3-aebd-68bd05f7f43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30</vt:i4>
      </vt:variant>
    </vt:vector>
  </HeadingPairs>
  <TitlesOfParts>
    <vt:vector size="60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  <vt:lpstr>'לא סחיר - כתבי אופציה'!WPrint_Area_W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2020-06-04T07:31:06Z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